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Робоча  ПАПКА\Аналіз виконання  б-ту по видатках\2026\"/>
    </mc:Choice>
  </mc:AlternateContent>
  <bookViews>
    <workbookView xWindow="360" yWindow="90" windowWidth="10920" windowHeight="6435"/>
  </bookViews>
  <sheets>
    <sheet name="_рік_ (2)" sheetId="3" r:id="rId1"/>
  </sheets>
  <definedNames>
    <definedName name="_xlnm._FilterDatabase" localSheetId="0" hidden="1">'_рік_ (2)'!$A$1:$L$324</definedName>
    <definedName name="_xlnm.Print_Titles" localSheetId="0">'_рік_ (2)'!$3:$4</definedName>
    <definedName name="_xlnm.Print_Area" localSheetId="0">'_рік_ (2)'!$B$1:$O$323</definedName>
  </definedNames>
  <calcPr calcId="152511"/>
</workbook>
</file>

<file path=xl/calcChain.xml><?xml version="1.0" encoding="utf-8"?>
<calcChain xmlns="http://schemas.openxmlformats.org/spreadsheetml/2006/main">
  <c r="N174" i="3" l="1"/>
  <c r="N175" i="3"/>
  <c r="N176" i="3"/>
  <c r="N177" i="3"/>
  <c r="N178" i="3"/>
  <c r="N179" i="3"/>
  <c r="N180" i="3"/>
  <c r="N181" i="3"/>
  <c r="N182" i="3"/>
  <c r="N183" i="3"/>
  <c r="N184" i="3"/>
  <c r="N185" i="3"/>
  <c r="N186" i="3"/>
  <c r="N187" i="3"/>
  <c r="N188" i="3"/>
  <c r="N189" i="3"/>
  <c r="N190" i="3"/>
  <c r="N191" i="3"/>
  <c r="N192" i="3"/>
  <c r="N193" i="3"/>
  <c r="N194" i="3"/>
  <c r="N195" i="3"/>
  <c r="N196" i="3"/>
  <c r="N197" i="3"/>
  <c r="N198" i="3"/>
  <c r="N199" i="3"/>
  <c r="N200" i="3"/>
  <c r="N201" i="3"/>
  <c r="N202" i="3"/>
  <c r="N203" i="3"/>
  <c r="N204" i="3"/>
  <c r="N205" i="3"/>
  <c r="N206" i="3"/>
  <c r="N261" i="3" l="1"/>
  <c r="N262" i="3"/>
  <c r="N263" i="3"/>
  <c r="N264" i="3"/>
  <c r="N101" i="3"/>
  <c r="N70" i="3"/>
  <c r="N67" i="3"/>
  <c r="M172" i="3" l="1"/>
  <c r="N28" i="3" l="1"/>
  <c r="N29" i="3"/>
  <c r="N30" i="3"/>
  <c r="N31" i="3"/>
  <c r="N32" i="3"/>
  <c r="N33" i="3"/>
  <c r="N34" i="3"/>
  <c r="N35" i="3"/>
  <c r="N36" i="3"/>
  <c r="N37" i="3"/>
  <c r="N38" i="3"/>
  <c r="N39" i="3"/>
  <c r="N221" i="3"/>
  <c r="F245" i="3"/>
  <c r="N244" i="3"/>
  <c r="N246" i="3"/>
  <c r="N247" i="3"/>
  <c r="N248" i="3"/>
  <c r="N138" i="3"/>
  <c r="N161" i="3"/>
  <c r="N73" i="3"/>
  <c r="N64" i="3"/>
  <c r="O246" i="3" l="1"/>
  <c r="O247" i="3"/>
  <c r="O248" i="3"/>
  <c r="O249" i="3"/>
  <c r="N249" i="3"/>
  <c r="I244" i="3"/>
  <c r="K244" i="3"/>
  <c r="I246" i="3"/>
  <c r="K246" i="3"/>
  <c r="I247" i="3"/>
  <c r="K247" i="3"/>
  <c r="I248" i="3"/>
  <c r="K248" i="3"/>
  <c r="I249" i="3"/>
  <c r="K249" i="3"/>
  <c r="G243" i="3"/>
  <c r="H243" i="3"/>
  <c r="F243" i="3"/>
  <c r="N315" i="3" l="1"/>
  <c r="N316" i="3"/>
  <c r="N214" i="3" l="1"/>
  <c r="N215" i="3"/>
  <c r="N216" i="3"/>
  <c r="N218" i="3"/>
  <c r="N219" i="3"/>
  <c r="N220" i="3"/>
  <c r="N127" i="3"/>
  <c r="N112" i="3"/>
  <c r="N113" i="3"/>
  <c r="N114" i="3"/>
  <c r="N115" i="3"/>
  <c r="N116" i="3"/>
  <c r="I317" i="3"/>
  <c r="I170" i="3"/>
  <c r="F139" i="3" l="1"/>
  <c r="N59" i="3" l="1"/>
  <c r="G113" i="3" l="1"/>
  <c r="H113" i="3"/>
  <c r="F113" i="3"/>
  <c r="E84" i="3"/>
  <c r="I100" i="3"/>
  <c r="K100" i="3"/>
  <c r="L100" i="3"/>
  <c r="N100" i="3"/>
  <c r="O100" i="3"/>
  <c r="E71" i="3" l="1"/>
  <c r="E52" i="3"/>
  <c r="N271" i="3" l="1"/>
  <c r="N268" i="3"/>
  <c r="M71" i="3" l="1"/>
  <c r="M60" i="3"/>
  <c r="N160" i="3" l="1"/>
  <c r="N159" i="3"/>
  <c r="N136" i="3"/>
  <c r="N222" i="3" l="1"/>
  <c r="O222" i="3"/>
  <c r="I222" i="3"/>
  <c r="K222" i="3"/>
  <c r="G139" i="3"/>
  <c r="N266" i="3" l="1"/>
  <c r="N223" i="3" l="1"/>
  <c r="N170" i="3"/>
  <c r="N40" i="3"/>
  <c r="N41" i="3"/>
  <c r="N42" i="3"/>
  <c r="N43" i="3"/>
  <c r="N44" i="3"/>
  <c r="N45" i="3"/>
  <c r="N46" i="3"/>
  <c r="N47" i="3"/>
  <c r="N48" i="3"/>
  <c r="N163" i="3" l="1"/>
  <c r="O163" i="3"/>
  <c r="I163" i="3"/>
  <c r="K163" i="3"/>
  <c r="L163" i="3"/>
  <c r="G71" i="3" l="1"/>
  <c r="I107" i="3" l="1"/>
  <c r="M196" i="3" l="1"/>
  <c r="H196" i="3"/>
  <c r="F196" i="3"/>
  <c r="O201" i="3"/>
  <c r="I201" i="3"/>
  <c r="N142" i="3" l="1"/>
  <c r="O142" i="3"/>
  <c r="I142" i="3"/>
  <c r="K142" i="3"/>
  <c r="L23" i="3"/>
  <c r="N287" i="3"/>
  <c r="N288" i="3"/>
  <c r="N289" i="3"/>
  <c r="N291" i="3"/>
  <c r="N292" i="3"/>
  <c r="N294" i="3"/>
  <c r="N296" i="3"/>
  <c r="N297" i="3"/>
  <c r="N298" i="3"/>
  <c r="N300" i="3"/>
  <c r="N301" i="3"/>
  <c r="N303" i="3"/>
  <c r="N304" i="3"/>
  <c r="O286" i="3"/>
  <c r="M192" i="3"/>
  <c r="G192" i="3"/>
  <c r="H192" i="3"/>
  <c r="F192" i="3"/>
  <c r="O193" i="3"/>
  <c r="O194" i="3"/>
  <c r="I193" i="3"/>
  <c r="I194" i="3"/>
  <c r="H71" i="3"/>
  <c r="F71" i="3"/>
  <c r="O72" i="3"/>
  <c r="O73" i="3"/>
  <c r="I72" i="3"/>
  <c r="J72" i="3"/>
  <c r="K72" i="3"/>
  <c r="L72" i="3"/>
  <c r="I73" i="3"/>
  <c r="J73" i="3"/>
  <c r="K73" i="3"/>
  <c r="L73" i="3"/>
  <c r="N282" i="3" l="1"/>
  <c r="N283" i="3"/>
  <c r="N284" i="3"/>
  <c r="N285" i="3"/>
  <c r="N278" i="3"/>
  <c r="N233" i="3"/>
  <c r="N234" i="3"/>
  <c r="M134" i="3" l="1"/>
  <c r="N277" i="3" l="1"/>
  <c r="N280" i="3"/>
  <c r="N133" i="3"/>
  <c r="H139" i="3" l="1"/>
  <c r="E139" i="3"/>
  <c r="N241" i="3" l="1"/>
  <c r="N240" i="3"/>
  <c r="N239" i="3"/>
  <c r="N238" i="3"/>
  <c r="N235" i="3"/>
  <c r="N308" i="3"/>
  <c r="N208" i="3" l="1"/>
  <c r="O75" i="3" l="1"/>
  <c r="N76" i="3"/>
  <c r="O76" i="3"/>
  <c r="I75" i="3"/>
  <c r="J75" i="3"/>
  <c r="K75" i="3"/>
  <c r="L75" i="3"/>
  <c r="I76" i="3"/>
  <c r="J76" i="3"/>
  <c r="K76" i="3"/>
  <c r="L76" i="3"/>
  <c r="N53" i="3" l="1"/>
  <c r="N54" i="3"/>
  <c r="N55" i="3"/>
  <c r="N117" i="3"/>
  <c r="O221" i="3" l="1"/>
  <c r="I221" i="3"/>
  <c r="K221" i="3"/>
  <c r="E134" i="3" l="1"/>
  <c r="F60" i="3"/>
  <c r="G60" i="3"/>
  <c r="H60" i="3"/>
  <c r="E60" i="3"/>
  <c r="O64" i="3"/>
  <c r="I64" i="3"/>
  <c r="J64" i="3"/>
  <c r="K64" i="3"/>
  <c r="L64" i="3"/>
  <c r="N60" i="3" l="1"/>
  <c r="N110" i="3"/>
  <c r="N111" i="3"/>
  <c r="G52" i="3" l="1"/>
  <c r="N154" i="3" l="1"/>
  <c r="N156" i="3"/>
  <c r="N157" i="3"/>
  <c r="I282" i="3" l="1"/>
  <c r="I283" i="3"/>
  <c r="I284" i="3"/>
  <c r="M275" i="3" l="1"/>
  <c r="M262" i="3" l="1"/>
  <c r="N107" i="3" l="1"/>
  <c r="G108" i="3" l="1"/>
  <c r="M150" i="3" l="1"/>
  <c r="N153" i="3"/>
  <c r="O153" i="3"/>
  <c r="N89" i="3" l="1"/>
  <c r="N65" i="3"/>
  <c r="N131" i="3" l="1"/>
  <c r="N90" i="3"/>
  <c r="N91" i="3"/>
  <c r="N83" i="3"/>
  <c r="N69" i="3"/>
  <c r="N143" i="3"/>
  <c r="N172" i="3" l="1"/>
  <c r="H134" i="3" l="1"/>
  <c r="N134" i="3" s="1"/>
  <c r="G134" i="3"/>
  <c r="F134" i="3"/>
  <c r="N135" i="3"/>
  <c r="O135" i="3"/>
  <c r="O136" i="3"/>
  <c r="I135" i="3"/>
  <c r="J135" i="3"/>
  <c r="K135" i="3"/>
  <c r="I136" i="3"/>
  <c r="J136" i="3"/>
  <c r="K136" i="3"/>
  <c r="N306" i="3" l="1"/>
  <c r="N307" i="3"/>
  <c r="N309" i="3"/>
  <c r="N310" i="3"/>
  <c r="N125" i="3"/>
  <c r="N74" i="3"/>
  <c r="N272" i="3" l="1"/>
  <c r="O272" i="3"/>
  <c r="N273" i="3"/>
  <c r="O273" i="3"/>
  <c r="I268" i="3"/>
  <c r="K268" i="3"/>
  <c r="I270" i="3"/>
  <c r="K270" i="3"/>
  <c r="I271" i="3"/>
  <c r="K271" i="3"/>
  <c r="I272" i="3"/>
  <c r="K272" i="3"/>
  <c r="I273" i="3"/>
  <c r="K273" i="3"/>
  <c r="I143" i="3"/>
  <c r="N126" i="3"/>
  <c r="O126" i="3"/>
  <c r="L126" i="3"/>
  <c r="I126" i="3"/>
  <c r="K126" i="3"/>
  <c r="N63" i="3" l="1"/>
  <c r="O63" i="3"/>
  <c r="N132" i="3"/>
  <c r="F236" i="3" l="1"/>
  <c r="E144" i="3" l="1"/>
  <c r="G295" i="3" l="1"/>
  <c r="H295" i="3"/>
  <c r="F295" i="3"/>
  <c r="O297" i="3"/>
  <c r="I297" i="3"/>
  <c r="L296" i="3"/>
  <c r="J296" i="3"/>
  <c r="K296" i="3"/>
  <c r="H20" i="3" l="1"/>
  <c r="G20" i="3"/>
  <c r="O244" i="3" l="1"/>
  <c r="E245" i="3"/>
  <c r="G245" i="3"/>
  <c r="K245" i="3" s="1"/>
  <c r="H245" i="3"/>
  <c r="I245" i="3" s="1"/>
  <c r="M245" i="3"/>
  <c r="O250" i="3"/>
  <c r="I251" i="3"/>
  <c r="O251" i="3"/>
  <c r="F252" i="3"/>
  <c r="I252" i="3" s="1"/>
  <c r="G252" i="3"/>
  <c r="H252" i="3"/>
  <c r="M252" i="3"/>
  <c r="N245" i="3" l="1"/>
  <c r="O252" i="3"/>
  <c r="O245" i="3"/>
  <c r="N24" i="3" l="1"/>
  <c r="N27" i="3"/>
  <c r="O274" i="3" l="1"/>
  <c r="I274" i="3"/>
  <c r="K274" i="3"/>
  <c r="G275" i="3"/>
  <c r="H275" i="3"/>
  <c r="N275" i="3" s="1"/>
  <c r="F275" i="3"/>
  <c r="O278" i="3"/>
  <c r="M113" i="3" l="1"/>
  <c r="I303" i="3" l="1"/>
  <c r="I304" i="3"/>
  <c r="G302" i="3"/>
  <c r="H302" i="3"/>
  <c r="M302" i="3" l="1"/>
  <c r="N302" i="3" s="1"/>
  <c r="M299" i="3"/>
  <c r="M295" i="3"/>
  <c r="N295" i="3" s="1"/>
  <c r="G293" i="3"/>
  <c r="F302" i="3"/>
  <c r="I302" i="3" s="1"/>
  <c r="O303" i="3"/>
  <c r="O304" i="3"/>
  <c r="J295" i="3"/>
  <c r="K295" i="3"/>
  <c r="L295" i="3"/>
  <c r="O298" i="3"/>
  <c r="O295" i="3" s="1"/>
  <c r="I298" i="3"/>
  <c r="I295" i="3" s="1"/>
  <c r="M293" i="3" l="1"/>
  <c r="O302" i="3"/>
  <c r="G49" i="3"/>
  <c r="M236" i="3" l="1"/>
  <c r="O240" i="3"/>
  <c r="M183" i="3"/>
  <c r="M52" i="3"/>
  <c r="N102" i="3" l="1"/>
  <c r="G305" i="3" l="1"/>
  <c r="H305" i="3"/>
  <c r="H144" i="3"/>
  <c r="O144" i="3" s="1"/>
  <c r="H299" i="3"/>
  <c r="N299" i="3" s="1"/>
  <c r="F299" i="3"/>
  <c r="F293" i="3" s="1"/>
  <c r="O294" i="3"/>
  <c r="O300" i="3"/>
  <c r="O301" i="3"/>
  <c r="I294" i="3"/>
  <c r="I300" i="3"/>
  <c r="I301" i="3"/>
  <c r="O145" i="3"/>
  <c r="O146" i="3"/>
  <c r="O148" i="3"/>
  <c r="O149" i="3"/>
  <c r="N146" i="3"/>
  <c r="N149" i="3"/>
  <c r="L145" i="3"/>
  <c r="L146" i="3"/>
  <c r="L148" i="3"/>
  <c r="L149" i="3"/>
  <c r="I145" i="3"/>
  <c r="K145" i="3"/>
  <c r="I146" i="3"/>
  <c r="K146" i="3"/>
  <c r="I148" i="3"/>
  <c r="K148" i="3"/>
  <c r="I149" i="3"/>
  <c r="K149" i="3"/>
  <c r="G147" i="3"/>
  <c r="H147" i="3"/>
  <c r="N147" i="3" s="1"/>
  <c r="F147" i="3"/>
  <c r="F144" i="3" s="1"/>
  <c r="H293" i="3" l="1"/>
  <c r="N293" i="3" s="1"/>
  <c r="N144" i="3"/>
  <c r="I144" i="3"/>
  <c r="O293" i="3"/>
  <c r="I293" i="3"/>
  <c r="I299" i="3"/>
  <c r="O299" i="3"/>
  <c r="I147" i="3"/>
  <c r="K147" i="3"/>
  <c r="O147" i="3"/>
  <c r="G144" i="3"/>
  <c r="K144" i="3" s="1"/>
  <c r="L147" i="3"/>
  <c r="N118" i="3" l="1"/>
  <c r="I278" i="3" l="1"/>
  <c r="O138" i="3" l="1"/>
  <c r="I138" i="3"/>
  <c r="K138" i="3"/>
  <c r="L138" i="3"/>
  <c r="M269" i="3" l="1"/>
  <c r="M260" i="3" l="1"/>
  <c r="N265" i="3"/>
  <c r="N213" i="3" l="1"/>
  <c r="N23" i="3"/>
  <c r="M227" i="3" l="1"/>
  <c r="M224" i="3" s="1"/>
  <c r="M123" i="3" l="1"/>
  <c r="N318" i="3" l="1"/>
  <c r="N167" i="3"/>
  <c r="N165" i="3"/>
  <c r="N152" i="3"/>
  <c r="N141" i="3"/>
  <c r="N137" i="3"/>
  <c r="N130" i="3"/>
  <c r="N120" i="3"/>
  <c r="N99" i="3"/>
  <c r="N98" i="3"/>
  <c r="N97" i="3"/>
  <c r="N96" i="3"/>
  <c r="N94" i="3"/>
  <c r="N93" i="3"/>
  <c r="N92" i="3"/>
  <c r="N82" i="3"/>
  <c r="N81" i="3"/>
  <c r="N80" i="3"/>
  <c r="N79" i="3"/>
  <c r="N66" i="3"/>
  <c r="N62" i="3"/>
  <c r="N58" i="3"/>
  <c r="N51" i="3"/>
  <c r="N25" i="3"/>
  <c r="N22" i="3"/>
  <c r="M108" i="3"/>
  <c r="G269" i="3" l="1"/>
  <c r="K269" i="3" s="1"/>
  <c r="H269" i="3"/>
  <c r="N269" i="3" s="1"/>
  <c r="E281" i="3"/>
  <c r="H262" i="3"/>
  <c r="F262" i="3"/>
  <c r="G262" i="3"/>
  <c r="E262" i="3"/>
  <c r="O263" i="3"/>
  <c r="O264" i="3"/>
  <c r="I263" i="3"/>
  <c r="K263" i="3"/>
  <c r="I264" i="3"/>
  <c r="K264" i="3"/>
  <c r="K262" i="3" l="1"/>
  <c r="G260" i="3"/>
  <c r="H260" i="3"/>
  <c r="O262" i="3"/>
  <c r="I262" i="3"/>
  <c r="I255" i="3"/>
  <c r="I256" i="3"/>
  <c r="H56" i="3" l="1"/>
  <c r="O116" i="3" l="1"/>
  <c r="L115" i="3"/>
  <c r="I116" i="3"/>
  <c r="K116" i="3"/>
  <c r="M202" i="3" l="1"/>
  <c r="O24" i="3" l="1"/>
  <c r="O25" i="3"/>
  <c r="O26" i="3"/>
  <c r="O27" i="3"/>
  <c r="O29" i="3"/>
  <c r="O30" i="3"/>
  <c r="O31" i="3"/>
  <c r="O32" i="3"/>
  <c r="O33" i="3"/>
  <c r="O34" i="3"/>
  <c r="O35" i="3"/>
  <c r="O36" i="3"/>
  <c r="O37" i="3"/>
  <c r="O38" i="3"/>
  <c r="O39" i="3"/>
  <c r="O40" i="3"/>
  <c r="O41" i="3"/>
  <c r="O42" i="3"/>
  <c r="O43" i="3"/>
  <c r="O44" i="3"/>
  <c r="O45" i="3"/>
  <c r="O46" i="3"/>
  <c r="O47" i="3"/>
  <c r="O48" i="3"/>
  <c r="O23" i="3"/>
  <c r="O9" i="3"/>
  <c r="O8" i="3"/>
  <c r="O7" i="3"/>
  <c r="H314" i="3"/>
  <c r="I242" i="3" l="1"/>
  <c r="F158" i="3" l="1"/>
  <c r="F20" i="3"/>
  <c r="I25" i="3"/>
  <c r="K25" i="3"/>
  <c r="L25" i="3"/>
  <c r="I26" i="3"/>
  <c r="K26" i="3"/>
  <c r="L26" i="3"/>
  <c r="M180" i="3" l="1"/>
  <c r="O156" i="3"/>
  <c r="O157" i="3"/>
  <c r="M155" i="3"/>
  <c r="N155" i="3" s="1"/>
  <c r="I195" i="3" l="1"/>
  <c r="I197" i="3"/>
  <c r="I198" i="3"/>
  <c r="I199" i="3"/>
  <c r="I200" i="3"/>
  <c r="M20" i="3" l="1"/>
  <c r="N20" i="3" s="1"/>
  <c r="O11" i="3" l="1"/>
  <c r="O13" i="3"/>
  <c r="O14" i="3"/>
  <c r="O15" i="3"/>
  <c r="O17" i="3"/>
  <c r="O18" i="3"/>
  <c r="O19" i="3"/>
  <c r="O21" i="3"/>
  <c r="O22" i="3"/>
  <c r="O50" i="3"/>
  <c r="O51" i="3"/>
  <c r="O53" i="3"/>
  <c r="O54" i="3"/>
  <c r="O55" i="3"/>
  <c r="O57" i="3"/>
  <c r="O58" i="3"/>
  <c r="O59" i="3"/>
  <c r="O61" i="3"/>
  <c r="O62" i="3"/>
  <c r="O60" i="3" s="1"/>
  <c r="O65" i="3"/>
  <c r="O66" i="3"/>
  <c r="O68" i="3"/>
  <c r="O69" i="3"/>
  <c r="O70" i="3"/>
  <c r="O74" i="3"/>
  <c r="O78" i="3"/>
  <c r="O79" i="3"/>
  <c r="O80" i="3"/>
  <c r="O81" i="3"/>
  <c r="O82" i="3"/>
  <c r="O83" i="3"/>
  <c r="O85" i="3"/>
  <c r="O87" i="3"/>
  <c r="O88" i="3"/>
  <c r="O89" i="3"/>
  <c r="O90" i="3"/>
  <c r="O91" i="3"/>
  <c r="O92" i="3"/>
  <c r="O93" i="3"/>
  <c r="O94" i="3"/>
  <c r="O96" i="3"/>
  <c r="O97" i="3"/>
  <c r="O98" i="3"/>
  <c r="O99" i="3"/>
  <c r="O101" i="3"/>
  <c r="O102" i="3"/>
  <c r="O104" i="3"/>
  <c r="O106" i="3"/>
  <c r="O107" i="3"/>
  <c r="O109" i="3"/>
  <c r="O110" i="3"/>
  <c r="O111" i="3"/>
  <c r="O112" i="3"/>
  <c r="O114" i="3"/>
  <c r="O115" i="3"/>
  <c r="O117" i="3"/>
  <c r="O118" i="3"/>
  <c r="O120" i="3"/>
  <c r="O121" i="3"/>
  <c r="O122" i="3"/>
  <c r="O124" i="3"/>
  <c r="O125" i="3"/>
  <c r="O127" i="3"/>
  <c r="O129" i="3"/>
  <c r="O130" i="3"/>
  <c r="O131" i="3"/>
  <c r="O132" i="3"/>
  <c r="O133" i="3"/>
  <c r="O137" i="3"/>
  <c r="O140" i="3"/>
  <c r="O141" i="3"/>
  <c r="O143" i="3"/>
  <c r="O151" i="3"/>
  <c r="O152" i="3"/>
  <c r="O154" i="3"/>
  <c r="O155" i="3"/>
  <c r="O159" i="3"/>
  <c r="O160" i="3"/>
  <c r="O161" i="3"/>
  <c r="O165" i="3"/>
  <c r="O167" i="3"/>
  <c r="O168" i="3"/>
  <c r="O169" i="3"/>
  <c r="O170" i="3"/>
  <c r="O171" i="3"/>
  <c r="O172" i="3"/>
  <c r="O173" i="3"/>
  <c r="O175" i="3"/>
  <c r="O176" i="3"/>
  <c r="O178" i="3"/>
  <c r="O179" i="3"/>
  <c r="O181" i="3"/>
  <c r="O182" i="3"/>
  <c r="O184" i="3"/>
  <c r="O185" i="3"/>
  <c r="O187" i="3"/>
  <c r="O188" i="3"/>
  <c r="O190" i="3"/>
  <c r="O191" i="3"/>
  <c r="O195" i="3"/>
  <c r="O197" i="3"/>
  <c r="O198" i="3"/>
  <c r="O199" i="3"/>
  <c r="O200" i="3"/>
  <c r="O203" i="3"/>
  <c r="O204" i="3"/>
  <c r="O205" i="3"/>
  <c r="O206" i="3"/>
  <c r="O207" i="3"/>
  <c r="O208" i="3"/>
  <c r="O210" i="3"/>
  <c r="O212" i="3"/>
  <c r="O213" i="3"/>
  <c r="O214" i="3"/>
  <c r="O215" i="3"/>
  <c r="O216" i="3"/>
  <c r="O218" i="3"/>
  <c r="O219" i="3"/>
  <c r="O220" i="3"/>
  <c r="O223" i="3"/>
  <c r="O225" i="3"/>
  <c r="O226" i="3"/>
  <c r="O228" i="3"/>
  <c r="O229" i="3"/>
  <c r="O230" i="3"/>
  <c r="O231" i="3"/>
  <c r="O232" i="3"/>
  <c r="O233" i="3"/>
  <c r="O234" i="3"/>
  <c r="O235" i="3"/>
  <c r="O237" i="3"/>
  <c r="O238" i="3"/>
  <c r="O239" i="3"/>
  <c r="O241" i="3"/>
  <c r="O242" i="3"/>
  <c r="O253" i="3"/>
  <c r="O254" i="3"/>
  <c r="O255" i="3"/>
  <c r="O256" i="3"/>
  <c r="O258" i="3"/>
  <c r="O259" i="3"/>
  <c r="O261" i="3"/>
  <c r="O265" i="3"/>
  <c r="O266" i="3"/>
  <c r="O267" i="3"/>
  <c r="O268" i="3"/>
  <c r="O270" i="3"/>
  <c r="O271" i="3"/>
  <c r="O276" i="3"/>
  <c r="O277" i="3"/>
  <c r="O280" i="3"/>
  <c r="O282" i="3"/>
  <c r="O283" i="3"/>
  <c r="O284" i="3"/>
  <c r="O285" i="3"/>
  <c r="O287" i="3"/>
  <c r="O288" i="3"/>
  <c r="O289" i="3"/>
  <c r="O291" i="3"/>
  <c r="O292" i="3"/>
  <c r="O306" i="3"/>
  <c r="O307" i="3"/>
  <c r="O308" i="3"/>
  <c r="O309" i="3"/>
  <c r="O310" i="3"/>
  <c r="O313" i="3"/>
  <c r="O315" i="3"/>
  <c r="O316" i="3"/>
  <c r="O317" i="3"/>
  <c r="O318" i="3"/>
  <c r="O319" i="3"/>
  <c r="O162" i="3" l="1"/>
  <c r="G183" i="3" l="1"/>
  <c r="H183" i="3"/>
  <c r="F183" i="3"/>
  <c r="K183" i="3"/>
  <c r="I184" i="3"/>
  <c r="K184" i="3"/>
  <c r="I185" i="3"/>
  <c r="K185" i="3"/>
  <c r="I113" i="3"/>
  <c r="I114" i="3"/>
  <c r="K114" i="3"/>
  <c r="L114" i="3"/>
  <c r="I115" i="3"/>
  <c r="K115" i="3"/>
  <c r="K113" i="3" l="1"/>
  <c r="O113" i="3"/>
  <c r="O183" i="3"/>
  <c r="L113" i="3"/>
  <c r="I183" i="3"/>
  <c r="H52" i="3"/>
  <c r="N52" i="3" s="1"/>
  <c r="F52" i="3"/>
  <c r="I53" i="3"/>
  <c r="J53" i="3"/>
  <c r="K53" i="3"/>
  <c r="L53" i="3"/>
  <c r="I54" i="3"/>
  <c r="J54" i="3"/>
  <c r="K54" i="3"/>
  <c r="L54" i="3"/>
  <c r="H227" i="3" l="1"/>
  <c r="E158" i="3" l="1"/>
  <c r="E150" i="3"/>
  <c r="E128" i="3"/>
  <c r="E123" i="3"/>
  <c r="E108" i="3"/>
  <c r="E103" i="3" s="1"/>
  <c r="E105" i="3"/>
  <c r="E95" i="3"/>
  <c r="E86" i="3"/>
  <c r="E77" i="3"/>
  <c r="E67" i="3"/>
  <c r="E56" i="3"/>
  <c r="E49" i="3"/>
  <c r="E40" i="3"/>
  <c r="E28" i="3"/>
  <c r="E20" i="3"/>
  <c r="E16" i="3"/>
  <c r="E12" i="3"/>
  <c r="E119" i="3" l="1"/>
  <c r="E10" i="3"/>
  <c r="F12" i="3"/>
  <c r="G12" i="3"/>
  <c r="F16" i="3"/>
  <c r="G16" i="3"/>
  <c r="F28" i="3"/>
  <c r="G28" i="3"/>
  <c r="F40" i="3"/>
  <c r="G40" i="3"/>
  <c r="F49" i="3"/>
  <c r="F56" i="3"/>
  <c r="G56" i="3"/>
  <c r="F67" i="3"/>
  <c r="G67" i="3"/>
  <c r="F77" i="3"/>
  <c r="G77" i="3"/>
  <c r="F86" i="3"/>
  <c r="F84" i="3" s="1"/>
  <c r="G86" i="3"/>
  <c r="G84" i="3" s="1"/>
  <c r="F95" i="3"/>
  <c r="G95" i="3"/>
  <c r="F105" i="3"/>
  <c r="G105" i="3"/>
  <c r="F108" i="3"/>
  <c r="F123" i="3"/>
  <c r="G123" i="3"/>
  <c r="F128" i="3"/>
  <c r="G128" i="3"/>
  <c r="F150" i="3"/>
  <c r="G150" i="3"/>
  <c r="G158" i="3"/>
  <c r="G119" i="3" l="1"/>
  <c r="F119" i="3"/>
  <c r="E164" i="3"/>
  <c r="G10" i="3"/>
  <c r="G103" i="3"/>
  <c r="F103" i="3"/>
  <c r="F10" i="3"/>
  <c r="F164" i="3" l="1"/>
  <c r="G164" i="3"/>
  <c r="I21" i="3"/>
  <c r="J21" i="3"/>
  <c r="K21" i="3"/>
  <c r="I22" i="3"/>
  <c r="J22" i="3"/>
  <c r="K22" i="3"/>
  <c r="I23" i="3"/>
  <c r="J23" i="3"/>
  <c r="K23" i="3"/>
  <c r="M217" i="3" l="1"/>
  <c r="I231" i="3" l="1"/>
  <c r="F227" i="3" l="1"/>
  <c r="F224" i="3" s="1"/>
  <c r="G227" i="3"/>
  <c r="E227" i="3"/>
  <c r="E177" i="3"/>
  <c r="O20" i="3" l="1"/>
  <c r="N7" i="3"/>
  <c r="I132" i="3"/>
  <c r="M314" i="3" l="1"/>
  <c r="F314" i="3"/>
  <c r="G314" i="3"/>
  <c r="E314" i="3"/>
  <c r="I318" i="3"/>
  <c r="O314" i="3" l="1"/>
  <c r="I111" i="3"/>
  <c r="K111" i="3"/>
  <c r="L111" i="3"/>
  <c r="N19" i="3"/>
  <c r="N18" i="3"/>
  <c r="N15" i="3"/>
  <c r="N14" i="3"/>
  <c r="N9" i="3"/>
  <c r="N8" i="3"/>
  <c r="L124" i="3" l="1"/>
  <c r="L125" i="3"/>
  <c r="L127" i="3"/>
  <c r="M305" i="3" l="1"/>
  <c r="N305" i="3" s="1"/>
  <c r="M290" i="3"/>
  <c r="M281" i="3"/>
  <c r="M257" i="3"/>
  <c r="M279" i="3" l="1"/>
  <c r="M311" i="3" s="1"/>
  <c r="M243" i="3"/>
  <c r="N243" i="3" s="1"/>
  <c r="O227" i="3"/>
  <c r="M211" i="3" l="1"/>
  <c r="M209" i="3" s="1"/>
  <c r="M189" i="3"/>
  <c r="M186" i="3"/>
  <c r="M177" i="3"/>
  <c r="M158" i="3"/>
  <c r="M139" i="3"/>
  <c r="M128" i="3"/>
  <c r="M119" i="3" s="1"/>
  <c r="M105" i="3"/>
  <c r="M86" i="3"/>
  <c r="M84" i="3" s="1"/>
  <c r="M77" i="3"/>
  <c r="M67" i="3"/>
  <c r="M56" i="3"/>
  <c r="N56" i="3" s="1"/>
  <c r="M49" i="3"/>
  <c r="M16" i="3"/>
  <c r="M12" i="3"/>
  <c r="M103" i="3" l="1"/>
  <c r="M174" i="3"/>
  <c r="M10" i="3"/>
  <c r="O52" i="3"/>
  <c r="M312" i="3" l="1"/>
  <c r="M164" i="3"/>
  <c r="M320" i="3" l="1"/>
  <c r="M321" i="3"/>
  <c r="H28" i="3"/>
  <c r="I37" i="3"/>
  <c r="J37" i="3"/>
  <c r="K37" i="3"/>
  <c r="L37" i="3"/>
  <c r="I38" i="3"/>
  <c r="J38" i="3"/>
  <c r="K38" i="3"/>
  <c r="L38" i="3"/>
  <c r="O28" i="3" l="1"/>
  <c r="I47" i="3"/>
  <c r="J47" i="3"/>
  <c r="K47" i="3"/>
  <c r="L47" i="3"/>
  <c r="E257" i="3"/>
  <c r="K143" i="3" l="1"/>
  <c r="L143" i="3"/>
  <c r="L144" i="3"/>
  <c r="I101" i="3" l="1"/>
  <c r="K101" i="3"/>
  <c r="L101" i="3"/>
  <c r="I90" i="3"/>
  <c r="J90" i="3"/>
  <c r="K90" i="3"/>
  <c r="L90" i="3"/>
  <c r="I91" i="3"/>
  <c r="J91" i="3"/>
  <c r="K91" i="3"/>
  <c r="L91" i="3"/>
  <c r="G196" i="3" l="1"/>
  <c r="I196" i="3" l="1"/>
  <c r="O196" i="3"/>
  <c r="H236" i="3"/>
  <c r="N236" i="3" s="1"/>
  <c r="O236" i="3" l="1"/>
  <c r="H224" i="3"/>
  <c r="G236" i="3"/>
  <c r="I237" i="3"/>
  <c r="I238" i="3"/>
  <c r="N224" i="3" l="1"/>
  <c r="O224" i="3"/>
  <c r="I216" i="3"/>
  <c r="I218" i="3"/>
  <c r="I219" i="3"/>
  <c r="G217" i="3"/>
  <c r="H217" i="3"/>
  <c r="N217" i="3" s="1"/>
  <c r="F217" i="3"/>
  <c r="O217" i="3" l="1"/>
  <c r="I217" i="3"/>
  <c r="H86" i="3" l="1"/>
  <c r="I89" i="3"/>
  <c r="J89" i="3"/>
  <c r="K89" i="3"/>
  <c r="L89" i="3"/>
  <c r="N86" i="3" l="1"/>
  <c r="H84" i="3"/>
  <c r="O86" i="3"/>
  <c r="I253" i="3"/>
  <c r="I254" i="3"/>
  <c r="I258" i="3"/>
  <c r="I259" i="3"/>
  <c r="I285" i="3" l="1"/>
  <c r="G281" i="3"/>
  <c r="H281" i="3"/>
  <c r="N281" i="3" s="1"/>
  <c r="F281" i="3"/>
  <c r="O281" i="3" l="1"/>
  <c r="I281" i="3"/>
  <c r="I41" i="3" l="1"/>
  <c r="J41" i="3"/>
  <c r="K41" i="3"/>
  <c r="I42" i="3"/>
  <c r="J42" i="3"/>
  <c r="K42" i="3"/>
  <c r="I43" i="3"/>
  <c r="J43" i="3"/>
  <c r="K43" i="3"/>
  <c r="I44" i="3"/>
  <c r="J44" i="3"/>
  <c r="K44" i="3"/>
  <c r="I45" i="3"/>
  <c r="J45" i="3"/>
  <c r="K45" i="3"/>
  <c r="I46" i="3"/>
  <c r="J46" i="3"/>
  <c r="K46" i="3"/>
  <c r="I87" i="3"/>
  <c r="J87" i="3"/>
  <c r="K87" i="3"/>
  <c r="L87" i="3"/>
  <c r="I88" i="3"/>
  <c r="J88" i="3"/>
  <c r="K88" i="3"/>
  <c r="L88" i="3"/>
  <c r="I112" i="3"/>
  <c r="K112" i="3"/>
  <c r="L112" i="3"/>
  <c r="I266" i="3"/>
  <c r="I308" i="3"/>
  <c r="H158" i="3" l="1"/>
  <c r="N158" i="3" s="1"/>
  <c r="O158" i="3" l="1"/>
  <c r="K78" i="3"/>
  <c r="K79" i="3"/>
  <c r="K80" i="3"/>
  <c r="K93" i="3"/>
  <c r="K94" i="3"/>
  <c r="K96" i="3"/>
  <c r="K97" i="3"/>
  <c r="K98" i="3"/>
  <c r="K99" i="3"/>
  <c r="I93" i="3"/>
  <c r="I94" i="3"/>
  <c r="I96" i="3"/>
  <c r="I97" i="3"/>
  <c r="I98" i="3"/>
  <c r="I99" i="3"/>
  <c r="K106" i="3"/>
  <c r="K107" i="3"/>
  <c r="K109" i="3"/>
  <c r="I106" i="3"/>
  <c r="I109" i="3"/>
  <c r="L160" i="3"/>
  <c r="L159" i="3"/>
  <c r="L158" i="3"/>
  <c r="L155" i="3"/>
  <c r="L154" i="3"/>
  <c r="L153" i="3"/>
  <c r="L152" i="3"/>
  <c r="L151" i="3"/>
  <c r="L141" i="3"/>
  <c r="L140" i="3"/>
  <c r="L137" i="3"/>
  <c r="K141" i="3"/>
  <c r="K140" i="3"/>
  <c r="K131" i="3"/>
  <c r="K130" i="3"/>
  <c r="K129" i="3"/>
  <c r="K127" i="3"/>
  <c r="K125" i="3"/>
  <c r="K124" i="3"/>
  <c r="K122" i="3"/>
  <c r="L131" i="3"/>
  <c r="L130" i="3"/>
  <c r="L129" i="3"/>
  <c r="L122" i="3"/>
  <c r="L121" i="3"/>
  <c r="L110" i="3"/>
  <c r="L109" i="3"/>
  <c r="L107" i="3"/>
  <c r="L106" i="3"/>
  <c r="L102" i="3"/>
  <c r="L99" i="3"/>
  <c r="I78" i="3"/>
  <c r="I79" i="3"/>
  <c r="I80" i="3"/>
  <c r="L80" i="3"/>
  <c r="L79" i="3"/>
  <c r="L48" i="3"/>
  <c r="L19" i="3"/>
  <c r="L18" i="3"/>
  <c r="L17" i="3"/>
  <c r="L7" i="3"/>
  <c r="I307" i="3"/>
  <c r="I306" i="3"/>
  <c r="I292" i="3"/>
  <c r="I291" i="3"/>
  <c r="I241" i="3"/>
  <c r="I229" i="3"/>
  <c r="I228" i="3"/>
  <c r="I226" i="3"/>
  <c r="I223" i="3"/>
  <c r="I220" i="3"/>
  <c r="I215" i="3"/>
  <c r="I214" i="3"/>
  <c r="I213" i="3"/>
  <c r="I212" i="3"/>
  <c r="I141" i="3"/>
  <c r="I140" i="3"/>
  <c r="I131" i="3"/>
  <c r="I130" i="3"/>
  <c r="I129" i="3"/>
  <c r="I127" i="3"/>
  <c r="I125" i="3"/>
  <c r="I124" i="3"/>
  <c r="I122" i="3"/>
  <c r="I121" i="3"/>
  <c r="K7" i="3"/>
  <c r="I7" i="3"/>
  <c r="O134" i="3" l="1"/>
  <c r="K237" i="3"/>
  <c r="I239" i="3"/>
  <c r="K239" i="3"/>
  <c r="I236" i="3" l="1"/>
  <c r="K236" i="3"/>
  <c r="F305" i="3" l="1"/>
  <c r="E305" i="3"/>
  <c r="F290" i="3"/>
  <c r="G290" i="3"/>
  <c r="H290" i="3"/>
  <c r="N290" i="3" s="1"/>
  <c r="E290" i="3"/>
  <c r="F279" i="3"/>
  <c r="G279" i="3"/>
  <c r="H279" i="3"/>
  <c r="E279" i="3"/>
  <c r="E275" i="3"/>
  <c r="F269" i="3"/>
  <c r="O269" i="3"/>
  <c r="E269" i="3"/>
  <c r="E260" i="3" s="1"/>
  <c r="F257" i="3"/>
  <c r="G257" i="3"/>
  <c r="H257" i="3"/>
  <c r="E243" i="3"/>
  <c r="E236" i="3"/>
  <c r="E224" i="3" s="1"/>
  <c r="G224" i="3"/>
  <c r="F211" i="3"/>
  <c r="F209" i="3" s="1"/>
  <c r="G211" i="3"/>
  <c r="G209" i="3" s="1"/>
  <c r="H211" i="3"/>
  <c r="H209" i="3" s="1"/>
  <c r="N209" i="3" s="1"/>
  <c r="E211" i="3"/>
  <c r="E209" i="3" s="1"/>
  <c r="F202" i="3"/>
  <c r="G202" i="3"/>
  <c r="H202" i="3"/>
  <c r="E202" i="3"/>
  <c r="E192" i="3"/>
  <c r="F186" i="3"/>
  <c r="G186" i="3"/>
  <c r="H186" i="3"/>
  <c r="E186" i="3"/>
  <c r="E180" i="3"/>
  <c r="F177" i="3"/>
  <c r="G177" i="3"/>
  <c r="H177" i="3"/>
  <c r="N279" i="3" l="1"/>
  <c r="H311" i="3"/>
  <c r="I209" i="3"/>
  <c r="N211" i="3"/>
  <c r="F260" i="3"/>
  <c r="F311" i="3" s="1"/>
  <c r="I269" i="3"/>
  <c r="O275" i="3"/>
  <c r="O257" i="3"/>
  <c r="O186" i="3"/>
  <c r="O211" i="3"/>
  <c r="O279" i="3"/>
  <c r="O290" i="3"/>
  <c r="O305" i="3"/>
  <c r="G174" i="3"/>
  <c r="G311" i="3" s="1"/>
  <c r="O202" i="3"/>
  <c r="O192" i="3"/>
  <c r="I192" i="3"/>
  <c r="O177" i="3"/>
  <c r="I257" i="3"/>
  <c r="I290" i="3"/>
  <c r="I305" i="3"/>
  <c r="I227" i="3"/>
  <c r="I211" i="3"/>
  <c r="O260" i="3" l="1"/>
  <c r="O209" i="3"/>
  <c r="O243" i="3"/>
  <c r="H150" i="3"/>
  <c r="H123" i="3"/>
  <c r="H128" i="3"/>
  <c r="H108" i="3"/>
  <c r="N108" i="3" s="1"/>
  <c r="H105" i="3"/>
  <c r="N105" i="3" s="1"/>
  <c r="H95" i="3"/>
  <c r="N84" i="3" s="1"/>
  <c r="H77" i="3"/>
  <c r="N77" i="3" s="1"/>
  <c r="H67" i="3"/>
  <c r="H49" i="3"/>
  <c r="N123" i="3" l="1"/>
  <c r="H119" i="3"/>
  <c r="N49" i="3"/>
  <c r="O95" i="3"/>
  <c r="N95" i="3"/>
  <c r="O150" i="3"/>
  <c r="N150" i="3"/>
  <c r="O139" i="3"/>
  <c r="N139" i="3"/>
  <c r="O128" i="3"/>
  <c r="N128" i="3"/>
  <c r="O108" i="3"/>
  <c r="O105" i="3"/>
  <c r="H103" i="3"/>
  <c r="O77" i="3"/>
  <c r="O49" i="3"/>
  <c r="O67" i="3"/>
  <c r="O123" i="3"/>
  <c r="I150" i="3"/>
  <c r="L123" i="3"/>
  <c r="K95" i="3"/>
  <c r="I123" i="3"/>
  <c r="I139" i="3"/>
  <c r="I95" i="3"/>
  <c r="I128" i="3"/>
  <c r="I108" i="3"/>
  <c r="L150" i="3"/>
  <c r="K150" i="3"/>
  <c r="L139" i="3"/>
  <c r="K139" i="3"/>
  <c r="K128" i="3"/>
  <c r="L128" i="3"/>
  <c r="K123" i="3"/>
  <c r="L108" i="3"/>
  <c r="K108" i="3"/>
  <c r="K105" i="3"/>
  <c r="L105" i="3"/>
  <c r="I105" i="3"/>
  <c r="N103" i="3" l="1"/>
  <c r="O103" i="3"/>
  <c r="O119" i="3"/>
  <c r="N119" i="3"/>
  <c r="O84" i="3"/>
  <c r="L103" i="3"/>
  <c r="H16" i="3"/>
  <c r="O16" i="3" s="1"/>
  <c r="H12" i="3"/>
  <c r="O12" i="3" s="1"/>
  <c r="N16" i="3" l="1"/>
  <c r="N12" i="3"/>
  <c r="L16" i="3"/>
  <c r="H180" i="3"/>
  <c r="O180" i="3" l="1"/>
  <c r="I172" i="3"/>
  <c r="K320" i="3" l="1"/>
  <c r="L319" i="3"/>
  <c r="K319" i="3"/>
  <c r="I319" i="3"/>
  <c r="K317" i="3"/>
  <c r="L316" i="3"/>
  <c r="K316" i="3"/>
  <c r="I316" i="3"/>
  <c r="K315" i="3"/>
  <c r="K314" i="3"/>
  <c r="K313" i="3"/>
  <c r="I313" i="3"/>
  <c r="K310" i="3"/>
  <c r="K309" i="3"/>
  <c r="I309" i="3"/>
  <c r="K289" i="3"/>
  <c r="I289" i="3"/>
  <c r="K288" i="3"/>
  <c r="I288" i="3"/>
  <c r="K287" i="3"/>
  <c r="I287" i="3"/>
  <c r="K286" i="3"/>
  <c r="I286" i="3"/>
  <c r="K281" i="3"/>
  <c r="K280" i="3"/>
  <c r="I280" i="3"/>
  <c r="K279" i="3"/>
  <c r="I279" i="3"/>
  <c r="K277" i="3"/>
  <c r="I277" i="3"/>
  <c r="K276" i="3"/>
  <c r="I276" i="3"/>
  <c r="K275" i="3"/>
  <c r="I275" i="3"/>
  <c r="K267" i="3"/>
  <c r="I267" i="3"/>
  <c r="K265" i="3"/>
  <c r="I265" i="3"/>
  <c r="K261" i="3"/>
  <c r="I261" i="3"/>
  <c r="K259" i="3"/>
  <c r="K257" i="3"/>
  <c r="K243" i="3"/>
  <c r="I243" i="3"/>
  <c r="K235" i="3"/>
  <c r="I235" i="3"/>
  <c r="K234" i="3"/>
  <c r="I234" i="3"/>
  <c r="K233" i="3"/>
  <c r="K232" i="3"/>
  <c r="I232" i="3"/>
  <c r="K230" i="3"/>
  <c r="I230" i="3"/>
  <c r="K225" i="3"/>
  <c r="I225" i="3"/>
  <c r="K220" i="3"/>
  <c r="K216" i="3"/>
  <c r="K214" i="3"/>
  <c r="K210" i="3"/>
  <c r="I210" i="3"/>
  <c r="K209" i="3"/>
  <c r="K208" i="3"/>
  <c r="I208" i="3"/>
  <c r="K207" i="3"/>
  <c r="I207" i="3"/>
  <c r="K206" i="3"/>
  <c r="I206" i="3"/>
  <c r="K205" i="3"/>
  <c r="I205" i="3"/>
  <c r="K204" i="3"/>
  <c r="I204" i="3"/>
  <c r="K202" i="3"/>
  <c r="I202" i="3"/>
  <c r="K195" i="3"/>
  <c r="K192" i="3"/>
  <c r="K191" i="3"/>
  <c r="I191" i="3"/>
  <c r="K190" i="3"/>
  <c r="I190" i="3"/>
  <c r="H189" i="3"/>
  <c r="K189" i="3"/>
  <c r="F189" i="3"/>
  <c r="E189" i="3"/>
  <c r="K188" i="3"/>
  <c r="I188" i="3"/>
  <c r="K187" i="3"/>
  <c r="I187" i="3"/>
  <c r="K182" i="3"/>
  <c r="I182" i="3"/>
  <c r="K181" i="3"/>
  <c r="I181" i="3"/>
  <c r="K180" i="3"/>
  <c r="F180" i="3"/>
  <c r="K179" i="3"/>
  <c r="I179" i="3"/>
  <c r="K178" i="3"/>
  <c r="I178" i="3"/>
  <c r="K176" i="3"/>
  <c r="I176" i="3"/>
  <c r="K175" i="3"/>
  <c r="I175" i="3"/>
  <c r="K173" i="3"/>
  <c r="I173" i="3"/>
  <c r="K172" i="3"/>
  <c r="K171" i="3"/>
  <c r="I171" i="3"/>
  <c r="K170" i="3"/>
  <c r="L169" i="3"/>
  <c r="K169" i="3"/>
  <c r="I169" i="3"/>
  <c r="L168" i="3"/>
  <c r="K168" i="3"/>
  <c r="I168" i="3"/>
  <c r="L167" i="3"/>
  <c r="K167" i="3"/>
  <c r="J167" i="3"/>
  <c r="I167" i="3"/>
  <c r="H166" i="3"/>
  <c r="G166" i="3"/>
  <c r="K166" i="3" s="1"/>
  <c r="F166" i="3"/>
  <c r="I166" i="3" s="1"/>
  <c r="E166" i="3"/>
  <c r="L165" i="3"/>
  <c r="K165" i="3"/>
  <c r="I165" i="3"/>
  <c r="L162" i="3"/>
  <c r="K162" i="3"/>
  <c r="I162" i="3"/>
  <c r="L161" i="3"/>
  <c r="K161" i="3"/>
  <c r="J161" i="3"/>
  <c r="I161" i="3"/>
  <c r="K160" i="3"/>
  <c r="J160" i="3"/>
  <c r="I160" i="3"/>
  <c r="K159" i="3"/>
  <c r="J159" i="3"/>
  <c r="I159" i="3"/>
  <c r="K158" i="3"/>
  <c r="J158" i="3"/>
  <c r="I158" i="3"/>
  <c r="K155" i="3"/>
  <c r="J155" i="3"/>
  <c r="I155" i="3"/>
  <c r="K154" i="3"/>
  <c r="J154" i="3"/>
  <c r="I154" i="3"/>
  <c r="K153" i="3"/>
  <c r="J153" i="3"/>
  <c r="I153" i="3"/>
  <c r="K152" i="3"/>
  <c r="J152" i="3"/>
  <c r="I152" i="3"/>
  <c r="K137" i="3"/>
  <c r="I137" i="3"/>
  <c r="L135" i="3"/>
  <c r="I134" i="3"/>
  <c r="L133" i="3"/>
  <c r="K133" i="3"/>
  <c r="J133" i="3"/>
  <c r="I133" i="3"/>
  <c r="L132" i="3"/>
  <c r="K132" i="3"/>
  <c r="J132" i="3"/>
  <c r="L120" i="3"/>
  <c r="K120" i="3"/>
  <c r="J120" i="3"/>
  <c r="I120" i="3"/>
  <c r="L119" i="3"/>
  <c r="K119" i="3"/>
  <c r="J119" i="3"/>
  <c r="I119" i="3"/>
  <c r="L118" i="3"/>
  <c r="K118" i="3"/>
  <c r="J118" i="3"/>
  <c r="I118" i="3"/>
  <c r="L117" i="3"/>
  <c r="K117" i="3"/>
  <c r="J117" i="3"/>
  <c r="I117" i="3"/>
  <c r="K110" i="3"/>
  <c r="I110" i="3"/>
  <c r="L104" i="3"/>
  <c r="K104" i="3"/>
  <c r="I104" i="3"/>
  <c r="I103" i="3"/>
  <c r="K102" i="3"/>
  <c r="J102" i="3"/>
  <c r="I102" i="3"/>
  <c r="J96" i="3"/>
  <c r="L95" i="3"/>
  <c r="J95" i="3"/>
  <c r="L94" i="3"/>
  <c r="J94" i="3"/>
  <c r="L93" i="3"/>
  <c r="J93" i="3"/>
  <c r="L92" i="3"/>
  <c r="K92" i="3"/>
  <c r="J92" i="3"/>
  <c r="I92" i="3"/>
  <c r="L86" i="3"/>
  <c r="K86" i="3"/>
  <c r="J86" i="3"/>
  <c r="I86" i="3"/>
  <c r="L85" i="3"/>
  <c r="K85" i="3"/>
  <c r="I85" i="3"/>
  <c r="I84" i="3"/>
  <c r="L83" i="3"/>
  <c r="K83" i="3"/>
  <c r="J83" i="3"/>
  <c r="I83" i="3"/>
  <c r="L82" i="3"/>
  <c r="K82" i="3"/>
  <c r="J82" i="3"/>
  <c r="I82" i="3"/>
  <c r="L81" i="3"/>
  <c r="K81" i="3"/>
  <c r="J81" i="3"/>
  <c r="I81" i="3"/>
  <c r="L77" i="3"/>
  <c r="K77" i="3"/>
  <c r="J77" i="3"/>
  <c r="I77" i="3"/>
  <c r="L74" i="3"/>
  <c r="K74" i="3"/>
  <c r="J74" i="3"/>
  <c r="I74" i="3"/>
  <c r="L70" i="3"/>
  <c r="K70" i="3"/>
  <c r="J70" i="3"/>
  <c r="I70" i="3"/>
  <c r="L69" i="3"/>
  <c r="K69" i="3"/>
  <c r="J69" i="3"/>
  <c r="I69" i="3"/>
  <c r="L67" i="3"/>
  <c r="K67" i="3"/>
  <c r="J67" i="3"/>
  <c r="I67" i="3"/>
  <c r="I66" i="3"/>
  <c r="L65" i="3"/>
  <c r="K65" i="3"/>
  <c r="J65" i="3"/>
  <c r="I65" i="3"/>
  <c r="L63" i="3"/>
  <c r="K63" i="3"/>
  <c r="J63" i="3"/>
  <c r="I63" i="3"/>
  <c r="L62" i="3"/>
  <c r="K62" i="3"/>
  <c r="J62" i="3"/>
  <c r="I62" i="3"/>
  <c r="L61" i="3"/>
  <c r="K61" i="3"/>
  <c r="J61" i="3"/>
  <c r="I61" i="3"/>
  <c r="L59" i="3"/>
  <c r="K59" i="3"/>
  <c r="J59" i="3"/>
  <c r="I59" i="3"/>
  <c r="L58" i="3"/>
  <c r="K58" i="3"/>
  <c r="J58" i="3"/>
  <c r="I58" i="3"/>
  <c r="L57" i="3"/>
  <c r="K57" i="3"/>
  <c r="J57" i="3"/>
  <c r="I57" i="3"/>
  <c r="L55" i="3"/>
  <c r="K55" i="3"/>
  <c r="J55" i="3"/>
  <c r="I55" i="3"/>
  <c r="L51" i="3"/>
  <c r="K51" i="3"/>
  <c r="J51" i="3"/>
  <c r="I51" i="3"/>
  <c r="L50" i="3"/>
  <c r="K50" i="3"/>
  <c r="J50" i="3"/>
  <c r="I50" i="3"/>
  <c r="I49" i="3"/>
  <c r="K48" i="3"/>
  <c r="J48" i="3"/>
  <c r="I48" i="3"/>
  <c r="L40" i="3"/>
  <c r="K40" i="3"/>
  <c r="J40" i="3"/>
  <c r="I40" i="3"/>
  <c r="L39" i="3"/>
  <c r="K39" i="3"/>
  <c r="J39" i="3"/>
  <c r="I39" i="3"/>
  <c r="L36" i="3"/>
  <c r="K36" i="3"/>
  <c r="J36" i="3"/>
  <c r="I36" i="3"/>
  <c r="L35" i="3"/>
  <c r="K35" i="3"/>
  <c r="J35" i="3"/>
  <c r="I35" i="3"/>
  <c r="L34" i="3"/>
  <c r="K34" i="3"/>
  <c r="J34" i="3"/>
  <c r="I34" i="3"/>
  <c r="L33" i="3"/>
  <c r="K33" i="3"/>
  <c r="J33" i="3"/>
  <c r="I33" i="3"/>
  <c r="L32" i="3"/>
  <c r="K32" i="3"/>
  <c r="J32" i="3"/>
  <c r="I32" i="3"/>
  <c r="L31" i="3"/>
  <c r="K31" i="3"/>
  <c r="J31" i="3"/>
  <c r="I31" i="3"/>
  <c r="L30" i="3"/>
  <c r="K30" i="3"/>
  <c r="J30" i="3"/>
  <c r="I30" i="3"/>
  <c r="L27" i="3"/>
  <c r="K27" i="3"/>
  <c r="J27" i="3"/>
  <c r="I27" i="3"/>
  <c r="L24" i="3"/>
  <c r="K24" i="3"/>
  <c r="I24" i="3"/>
  <c r="K19" i="3"/>
  <c r="J19" i="3"/>
  <c r="I19" i="3"/>
  <c r="K18" i="3"/>
  <c r="J18" i="3"/>
  <c r="I18" i="3"/>
  <c r="K17" i="3"/>
  <c r="J17" i="3"/>
  <c r="I17" i="3"/>
  <c r="L15" i="3"/>
  <c r="K15" i="3"/>
  <c r="J15" i="3"/>
  <c r="I15" i="3"/>
  <c r="L14" i="3"/>
  <c r="K14" i="3"/>
  <c r="J14" i="3"/>
  <c r="I14" i="3"/>
  <c r="L13" i="3"/>
  <c r="L11" i="3"/>
  <c r="K11" i="3"/>
  <c r="J11" i="3"/>
  <c r="I11" i="3"/>
  <c r="L9" i="3"/>
  <c r="K9" i="3"/>
  <c r="J9" i="3"/>
  <c r="I9" i="3"/>
  <c r="L8" i="3"/>
  <c r="K8" i="3"/>
  <c r="J8" i="3"/>
  <c r="I8" i="3"/>
  <c r="J7" i="3"/>
  <c r="L6" i="3"/>
  <c r="K6" i="3"/>
  <c r="I6" i="3"/>
  <c r="L5" i="3"/>
  <c r="K5" i="3"/>
  <c r="I5" i="3"/>
  <c r="H174" i="3" l="1"/>
  <c r="H10" i="3"/>
  <c r="H164" i="3" s="1"/>
  <c r="F174" i="3"/>
  <c r="O166" i="3"/>
  <c r="N166" i="3"/>
  <c r="E174" i="3"/>
  <c r="O71" i="3"/>
  <c r="O56" i="3"/>
  <c r="O189" i="3"/>
  <c r="I71" i="3"/>
  <c r="I52" i="3"/>
  <c r="I60" i="3"/>
  <c r="I56" i="3"/>
  <c r="I233" i="3"/>
  <c r="I224" i="3"/>
  <c r="I180" i="3"/>
  <c r="I20" i="3"/>
  <c r="I16" i="3"/>
  <c r="L71" i="3"/>
  <c r="K71" i="3"/>
  <c r="K49" i="3"/>
  <c r="I12" i="3"/>
  <c r="I260" i="3"/>
  <c r="I186" i="3"/>
  <c r="I177" i="3"/>
  <c r="K134" i="3"/>
  <c r="K103" i="3"/>
  <c r="K84" i="3"/>
  <c r="K66" i="3"/>
  <c r="K60" i="3"/>
  <c r="K56" i="3"/>
  <c r="K52" i="3"/>
  <c r="I28" i="3"/>
  <c r="K28" i="3"/>
  <c r="K20" i="3"/>
  <c r="K16" i="3"/>
  <c r="L60" i="3"/>
  <c r="L52" i="3"/>
  <c r="L28" i="3"/>
  <c r="L12" i="3"/>
  <c r="I189" i="3"/>
  <c r="K12" i="3"/>
  <c r="J20" i="3"/>
  <c r="L20" i="3"/>
  <c r="G312" i="3"/>
  <c r="J12" i="3"/>
  <c r="J16" i="3"/>
  <c r="J49" i="3"/>
  <c r="L49" i="3"/>
  <c r="J56" i="3"/>
  <c r="L56" i="3"/>
  <c r="J66" i="3"/>
  <c r="L66" i="3"/>
  <c r="J84" i="3"/>
  <c r="L84" i="3"/>
  <c r="J103" i="3"/>
  <c r="J134" i="3"/>
  <c r="L134" i="3"/>
  <c r="J166" i="3"/>
  <c r="L166" i="3"/>
  <c r="K174" i="3"/>
  <c r="K177" i="3"/>
  <c r="K186" i="3"/>
  <c r="K224" i="3"/>
  <c r="K260" i="3"/>
  <c r="J52" i="3"/>
  <c r="J60" i="3"/>
  <c r="J71" i="3"/>
  <c r="N311" i="3" l="1"/>
  <c r="E311" i="3"/>
  <c r="E312" i="3" s="1"/>
  <c r="E321" i="3" s="1"/>
  <c r="N164" i="3"/>
  <c r="N10" i="3"/>
  <c r="O174" i="3"/>
  <c r="O10" i="3"/>
  <c r="K311" i="3"/>
  <c r="F312" i="3"/>
  <c r="I174" i="3"/>
  <c r="K10" i="3"/>
  <c r="J10" i="3"/>
  <c r="L10" i="3"/>
  <c r="I10" i="3"/>
  <c r="E320" i="3" l="1"/>
  <c r="O164" i="3"/>
  <c r="O311" i="3"/>
  <c r="L164" i="3"/>
  <c r="K164" i="3"/>
  <c r="J164" i="3"/>
  <c r="I311" i="3"/>
  <c r="F320" i="3"/>
  <c r="H320" i="3"/>
  <c r="I164" i="3"/>
  <c r="F321" i="3"/>
  <c r="H312" i="3"/>
  <c r="N312" i="3" s="1"/>
  <c r="I320" i="3" l="1"/>
  <c r="O320" i="3"/>
  <c r="N320" i="3"/>
  <c r="O312" i="3"/>
  <c r="H321" i="3"/>
  <c r="I312" i="3"/>
  <c r="O321" i="3" l="1"/>
  <c r="N321" i="3"/>
  <c r="I321" i="3"/>
</calcChain>
</file>

<file path=xl/sharedStrings.xml><?xml version="1.0" encoding="utf-8"?>
<sst xmlns="http://schemas.openxmlformats.org/spreadsheetml/2006/main" count="704" uniqueCount="466">
  <si>
    <t xml:space="preserve">% до уточненого плану </t>
  </si>
  <si>
    <t>Надання пільгового довгострокового кредиту громадянам на будівництво (реконструкцію) та придбання житла</t>
  </si>
  <si>
    <t>250913</t>
  </si>
  <si>
    <t>091108</t>
  </si>
  <si>
    <t>230000</t>
  </si>
  <si>
    <t>Обслуговування боргу</t>
  </si>
  <si>
    <t>091303</t>
  </si>
  <si>
    <t>170302</t>
  </si>
  <si>
    <t>Видатки на проведення робіт, пов'язаних з будівництвом, реконструкцією, ремонтом та утриманням автомобільних доріг</t>
  </si>
  <si>
    <t>250909</t>
  </si>
  <si>
    <t>Кредитування загального фонду</t>
  </si>
  <si>
    <t>Кредитування спеціального фонду</t>
  </si>
  <si>
    <t>090417</t>
  </si>
  <si>
    <t>250380</t>
  </si>
  <si>
    <t>250344</t>
  </si>
  <si>
    <t>ВСЬОГО ВИДАТКІВ  (загальний, спеціальний фонди) без кредитування</t>
  </si>
  <si>
    <t>250333</t>
  </si>
  <si>
    <t>тис.грн.</t>
  </si>
  <si>
    <t xml:space="preserve">Уточнений план </t>
  </si>
  <si>
    <t>Видатки бюджетних установ за рахунок власних надходжень бюджетних установ</t>
  </si>
  <si>
    <t>250905</t>
  </si>
  <si>
    <t>Часткова компенсація відсоткової ставки кредитів комерційних банків молодим сім"ям та одиноким молодим громадянам на будівництво (реконструкцію) та придбання житла</t>
  </si>
  <si>
    <t>091107</t>
  </si>
  <si>
    <t>090307</t>
  </si>
  <si>
    <t>090212</t>
  </si>
  <si>
    <t>091106</t>
  </si>
  <si>
    <t>170603</t>
  </si>
  <si>
    <t>Інші заходи у сфері електротранспорту</t>
  </si>
  <si>
    <t>Затверджено по бюджету на рік</t>
  </si>
  <si>
    <t>100000</t>
  </si>
  <si>
    <t>090412</t>
  </si>
  <si>
    <t>090413</t>
  </si>
  <si>
    <t>100101</t>
  </si>
  <si>
    <t>100203</t>
  </si>
  <si>
    <t>100206</t>
  </si>
  <si>
    <t>110000</t>
  </si>
  <si>
    <t>120000</t>
  </si>
  <si>
    <t>130000</t>
  </si>
  <si>
    <t>150000</t>
  </si>
  <si>
    <t>170000</t>
  </si>
  <si>
    <t>170102</t>
  </si>
  <si>
    <t>250000</t>
  </si>
  <si>
    <t>250102</t>
  </si>
  <si>
    <t>250404</t>
  </si>
  <si>
    <t>170703</t>
  </si>
  <si>
    <t>240900</t>
  </si>
  <si>
    <t>з них:</t>
  </si>
  <si>
    <t>в тому числі:</t>
  </si>
  <si>
    <t>Готельне господарство</t>
  </si>
  <si>
    <t>Культура і мистецтво</t>
  </si>
  <si>
    <t>Засоби масової інформації</t>
  </si>
  <si>
    <t>Фізична культура і спорт</t>
  </si>
  <si>
    <t>Охорона здоров'я</t>
  </si>
  <si>
    <t>Освіта</t>
  </si>
  <si>
    <t>Державне управління</t>
  </si>
  <si>
    <t xml:space="preserve">Загальний фонд </t>
  </si>
  <si>
    <t xml:space="preserve">Спеціальний фонд </t>
  </si>
  <si>
    <t>010000</t>
  </si>
  <si>
    <t>070000</t>
  </si>
  <si>
    <t>080000</t>
  </si>
  <si>
    <t>090000</t>
  </si>
  <si>
    <t>090302</t>
  </si>
  <si>
    <t>090303</t>
  </si>
  <si>
    <t>090304</t>
  </si>
  <si>
    <t>090305</t>
  </si>
  <si>
    <t>210000</t>
  </si>
  <si>
    <t>Фінансова підтримка громадських організацій інвалідів і ветеранів</t>
  </si>
  <si>
    <t>091101</t>
  </si>
  <si>
    <t>091103</t>
  </si>
  <si>
    <t>091204</t>
  </si>
  <si>
    <t>091207</t>
  </si>
  <si>
    <t>091209</t>
  </si>
  <si>
    <t>100208</t>
  </si>
  <si>
    <t>100302</t>
  </si>
  <si>
    <t>160000</t>
  </si>
  <si>
    <t>Сільське і лісове господарство, рибне господарство та мисливство</t>
  </si>
  <si>
    <t>200000</t>
  </si>
  <si>
    <t>180000</t>
  </si>
  <si>
    <t>180409</t>
  </si>
  <si>
    <t>Фактичне виконання</t>
  </si>
  <si>
    <t>Видатки на впровадження засобів обліку витрат та регулювання споживання води та теплової енергії</t>
  </si>
  <si>
    <t>Охорона навколишнього природного середовища та ядерна безпека</t>
  </si>
  <si>
    <t>150101</t>
  </si>
  <si>
    <t>Всього видатків загального фонду:</t>
  </si>
  <si>
    <t>Всього видатків спеціального фонду:</t>
  </si>
  <si>
    <t>090201</t>
  </si>
  <si>
    <t>090202</t>
  </si>
  <si>
    <t>090203</t>
  </si>
  <si>
    <t>090204</t>
  </si>
  <si>
    <t>090306</t>
  </si>
  <si>
    <t>Охорона та раціональне використання природних ресурсів</t>
  </si>
  <si>
    <t>240604</t>
  </si>
  <si>
    <t>Субвенція державному бюджету на виконання програм соціально-економічного та культурного розвитку регіонів</t>
  </si>
  <si>
    <t>240601</t>
  </si>
  <si>
    <t>на рік</t>
  </si>
  <si>
    <t>Запобігання  та ліквідація надзвичайних ситуацій та наслідків стихійного лиха</t>
  </si>
  <si>
    <t>250908</t>
  </si>
  <si>
    <t>090208</t>
  </si>
  <si>
    <t>090308</t>
  </si>
  <si>
    <t>091304</t>
  </si>
  <si>
    <t>Встановлення телефонів інвалідам І та ІІ груп</t>
  </si>
  <si>
    <t xml:space="preserve">Резервний фонд </t>
  </si>
  <si>
    <t>250915</t>
  </si>
  <si>
    <t>091105</t>
  </si>
  <si>
    <t>Видатки  на  впровадження  засобів  обліку  витрат  та  регулювання  споживання  води  та  теплової  енергії</t>
  </si>
  <si>
    <t xml:space="preserve">на рік </t>
  </si>
  <si>
    <t xml:space="preserve"> Житлово-комунальне господарство </t>
  </si>
  <si>
    <t>Соціальний захист та соціальне забезпечення</t>
  </si>
  <si>
    <t xml:space="preserve">Інші пільги ветеранам війни, особам, на яких поширюється чинність Закону України "Про статус ветеранів війни, гарантії їх соціального захисту", особам, які мають особливі заслуги перед Батьківщиною, вдовам (вдівцям) та батькам померлих (загиблих) осіб, які мають особливі заслуги перед Батьківщиною, ветеранам праці, особам, які мають особливі трудові заслуги перед Батьківщиною,  вдовам (вдівцям) та батькам померлих (загиблих) осіб, які мають особливі трудові заслуги перед Батьківщиною, жертвам нацистських переслідувань та реабілітованим громадянам, які стали інвалідами внаслідок репресій або є   пенсіонерами </t>
  </si>
  <si>
    <t>091205</t>
  </si>
  <si>
    <t xml:space="preserve">Фінансування ремонту приміщень управлінь праці та соціального захисту виконавчих органів міських (міст республіканського в Автономній Республіці Крим і обласного значення), районних у містах Києві і Севастополі та районних у містах рад для здійснення заходів з виконання спільного із Світовим банком проекту "Вдосконалення системи соціальної допомоги" за рахунок субвенції з державного бюджету   </t>
  </si>
  <si>
    <t>180410</t>
  </si>
  <si>
    <t>Інші заходи, пов’язані з економічною діяльністю</t>
  </si>
  <si>
    <t>150201</t>
  </si>
  <si>
    <t>250301</t>
  </si>
  <si>
    <t>Реверсна дотація</t>
  </si>
  <si>
    <t>Всього видатків спеціального фонду (без власних надходжень бюджетних установ):</t>
  </si>
  <si>
    <t>ВСЬОГО ВИДАТКІВ  (загальний, спеціальний фонди) без кредитування та власних надходжень бюджетних установ</t>
  </si>
  <si>
    <t>КПКВК</t>
  </si>
  <si>
    <t>КФКВК</t>
  </si>
  <si>
    <t>1000</t>
  </si>
  <si>
    <t>2000</t>
  </si>
  <si>
    <t>3000</t>
  </si>
  <si>
    <t>3011</t>
  </si>
  <si>
    <t>3010</t>
  </si>
  <si>
    <t>3012</t>
  </si>
  <si>
    <t>Надання субсидій населенню для відшкодування витрат на оплату житлово-комунальних послуг</t>
  </si>
  <si>
    <t>3020</t>
  </si>
  <si>
    <t>Надання пільг та субсидій населенню на придбання твердого та рідкого пічного побутового палива і скрапленого газу</t>
  </si>
  <si>
    <t>3021</t>
  </si>
  <si>
    <t>Надання субсидій населенню для відшкодування витрат на придбання твердого та рідкого пічного побутового палива і скрапленого газу</t>
  </si>
  <si>
    <t>3030</t>
  </si>
  <si>
    <t>3035</t>
  </si>
  <si>
    <t>1070</t>
  </si>
  <si>
    <t>Компенсаційні виплати на пільговий проїзд автомобільним транспортом окремим категоріям громадян</t>
  </si>
  <si>
    <t>Компенсаційні виплати на пільговий проїзд електротранспортом окремим категоріям громадян</t>
  </si>
  <si>
    <t>1040</t>
  </si>
  <si>
    <t>Надання допомоги у зв'язку з вагітністю і пологами</t>
  </si>
  <si>
    <t>Надання допомоги при народженні дитини</t>
  </si>
  <si>
    <t>Надання допомоги на дітей, над якими встановлено опіку чи піклування</t>
  </si>
  <si>
    <t>Надання допомоги на дітей одиноким матерям</t>
  </si>
  <si>
    <t>Надання тимчасової державної допомоги дітям</t>
  </si>
  <si>
    <t>Надання допомоги при усиновленні дитини</t>
  </si>
  <si>
    <t>3049</t>
  </si>
  <si>
    <t>1010</t>
  </si>
  <si>
    <t>Пільгове медичне обслуговування осіб, які постраждали внаслідок Чорнобильської катастрофи</t>
  </si>
  <si>
    <t>3080</t>
  </si>
  <si>
    <t>3090</t>
  </si>
  <si>
    <t>1030</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</si>
  <si>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</si>
  <si>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</si>
  <si>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</si>
  <si>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090802</t>
  </si>
  <si>
    <t>3112</t>
  </si>
  <si>
    <t>Заходи державної політики з питань дітей та їх соціального захисту</t>
  </si>
  <si>
    <t>3130</t>
  </si>
  <si>
    <t>Здійснення соціальної роботи з вразливими категоріями населення</t>
  </si>
  <si>
    <t>3110</t>
  </si>
  <si>
    <t>Заклади і заходи з питань дітей та їх соціального захисту</t>
  </si>
  <si>
    <t>3132</t>
  </si>
  <si>
    <t>Заходи державної політики з питань сім'ї</t>
  </si>
  <si>
    <t>3140</t>
  </si>
  <si>
    <t>3160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</si>
  <si>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</si>
  <si>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3180</t>
  </si>
  <si>
    <t>3190</t>
  </si>
  <si>
    <t>1060</t>
  </si>
  <si>
    <t>Соціальний захист ветеранів війни та праці</t>
  </si>
  <si>
    <t>1090</t>
  </si>
  <si>
    <t>4000</t>
  </si>
  <si>
    <t>5000</t>
  </si>
  <si>
    <t>6000</t>
  </si>
  <si>
    <t>6010</t>
  </si>
  <si>
    <t>0610</t>
  </si>
  <si>
    <t>0620</t>
  </si>
  <si>
    <t>7300</t>
  </si>
  <si>
    <t>7400</t>
  </si>
  <si>
    <t>Витрати, пов'язані з наданням та обслуговуванням пільгових довгострокових кредитів, наданих громадянам на будівництво (реконструкцію) та придбання житла</t>
  </si>
  <si>
    <t>8600</t>
  </si>
  <si>
    <t>3100</t>
  </si>
  <si>
    <t>6020</t>
  </si>
  <si>
    <t>0490</t>
  </si>
  <si>
    <t>0455</t>
  </si>
  <si>
    <t>Внески до статутного капіталу суб’єктів господарювання</t>
  </si>
  <si>
    <t>7500</t>
  </si>
  <si>
    <t>0411</t>
  </si>
  <si>
    <t>Інші заходи, пов'язані з економічною діяльністю</t>
  </si>
  <si>
    <t>9100</t>
  </si>
  <si>
    <t>9110</t>
  </si>
  <si>
    <t>0511</t>
  </si>
  <si>
    <t>0540</t>
  </si>
  <si>
    <t>0133</t>
  </si>
  <si>
    <t xml:space="preserve">                                                              </t>
  </si>
  <si>
    <t>350344</t>
  </si>
  <si>
    <t>3031</t>
  </si>
  <si>
    <t>150122</t>
  </si>
  <si>
    <t>Ліквідація іншого забруднення навколишнього природного середовища</t>
  </si>
  <si>
    <t>240603</t>
  </si>
  <si>
    <t>6150</t>
  </si>
  <si>
    <t>100601</t>
  </si>
  <si>
    <t>6030</t>
  </si>
  <si>
    <t>240602</t>
  </si>
  <si>
    <t>Погашення різниці між фактичною вартістю теплової енергії, послуг з централізованого опалення, постачання гарячої води, централізованого водопостачання та водовідведення, постачання холодної води та водовідведення (з використанням внутрішньобудинкових систем), що вироблялися, транспортувалися та постачалися населенню та/або іншим підприємствам теплопостачання, централізованого питного водопостачання та водовідведення, які надають населенню такі послуги, та тарифами, що затверджувалися та/або погоджувалися органами державної влади чи місцевого самоврядування</t>
  </si>
  <si>
    <t>0100</t>
  </si>
  <si>
    <t xml:space="preserve">Надання пільг на оплату житлово-комунальних послуг окремим категоріям громадян відповідно до законодавства </t>
  </si>
  <si>
    <t>Надання пільг на придбання твердого та рідкого пічного побутового палива і скрапленого газу окремим категоріям громадян відповідно до законодавства</t>
  </si>
  <si>
    <t>3022</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</si>
  <si>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</si>
  <si>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3033</t>
  </si>
  <si>
    <t>3036</t>
  </si>
  <si>
    <t>Надання допомоги сім'ям з дітьми, малозабезпеченим сім’ям, тимчасової допомоги дітям</t>
  </si>
  <si>
    <t>Надання державної соціальної допомоги малозабезпеченим сім’ям</t>
  </si>
  <si>
    <t>Надання допомоги особам з інвалідністю, дітям з інвалідністю, особам, які не мають права на пенсію, непрацюючій особі, яка досягла загального пенсійного віку, але не набула права на пенсійну виплату, допомоги по догляду за особами з інвалідністю І чи ІІ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t>
  </si>
  <si>
    <t>Надання державної соціальної допомоги особам з інвалідністю з дитинства та дітям з інвалідністю</t>
  </si>
  <si>
    <t>Надання державної соціальної допомоги особам,  які не  мають права на пенсію, та особам з інвалідністю, державної соціальної допомоги на догляд</t>
  </si>
  <si>
    <t>Надання допомоги по догляду за особами з інвалідністю I чи II групи внаслідок психічного розладу</t>
  </si>
  <si>
    <t>Надання тимчасової державної соціальної допомоги непрацюючій особі, яка досягла загального пенсійного віку, але не набула права на пенсійну виплату</t>
  </si>
  <si>
    <t>Надання щомісячної компенсаційної виплати непрацюючій працездатній особі, яка доглядає за особою з інвалідністю I групи, а також за особою, яка досягла 80-річного віку</t>
  </si>
  <si>
    <t>3081</t>
  </si>
  <si>
    <t>3082</t>
  </si>
  <si>
    <t>3083</t>
  </si>
  <si>
    <t>3084</t>
  </si>
  <si>
    <t>3085</t>
  </si>
  <si>
    <t>Видатки на поховання учасників бойових дій та осіб з інвалідністю внаслідок війни</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</si>
  <si>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</si>
  <si>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3120</t>
  </si>
  <si>
    <t>3121</t>
  </si>
  <si>
    <t>3123</t>
  </si>
  <si>
    <t>3133</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</si>
  <si>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</si>
  <si>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3170</t>
  </si>
  <si>
    <t>3171</t>
  </si>
  <si>
    <t>Забезпечення реалізації окремих програм для осіб з інвалідністю</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</si>
  <si>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</si>
  <si>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3192</t>
  </si>
  <si>
    <t>3230</t>
  </si>
  <si>
    <t>3240</t>
  </si>
  <si>
    <t>Інші заклади та заходи</t>
  </si>
  <si>
    <t>3241</t>
  </si>
  <si>
    <t>3242</t>
  </si>
  <si>
    <t>Утримання та ефективна експлуатація об’єктів житлово-комунального господарства</t>
  </si>
  <si>
    <t>Експлуатація та технічне обслуговування житлового фонду</t>
  </si>
  <si>
    <t>6011</t>
  </si>
  <si>
    <t>6017</t>
  </si>
  <si>
    <t xml:space="preserve">Інша діяльність, пов’язана з експлуатацією об’єктів житлово-комунального господарства </t>
  </si>
  <si>
    <t>Організація благоустрою населених пунктів</t>
  </si>
  <si>
    <t>6080</t>
  </si>
  <si>
    <t>6084</t>
  </si>
  <si>
    <t>6090</t>
  </si>
  <si>
    <t>Інша діяльність у сфері житлово-комунального господарства</t>
  </si>
  <si>
    <t>Транспорт та транспортна інфраструктура, дорожнє господарство</t>
  </si>
  <si>
    <t>Забезпечення надання послуг з перевезення пасажирів автомобільним транспортом</t>
  </si>
  <si>
    <t>Інші заходи у сфері автотранспорту</t>
  </si>
  <si>
    <t>7410</t>
  </si>
  <si>
    <t>7413</t>
  </si>
  <si>
    <t>7420</t>
  </si>
  <si>
    <t>7426</t>
  </si>
  <si>
    <t>Забезпечення надання послуг з перевезення пасажирів електротранспортом</t>
  </si>
  <si>
    <t>Зв'язок, телекомунікації та інформатика</t>
  </si>
  <si>
    <t>7600</t>
  </si>
  <si>
    <t>Інші програми та заходи, пов'язані з економічною діяльністю</t>
  </si>
  <si>
    <t>7610</t>
  </si>
  <si>
    <t>Сприяння розвитку малого та середнього підприємництва</t>
  </si>
  <si>
    <t>Розвиток готельного господарства та туризму</t>
  </si>
  <si>
    <t>Реалізація програм і заходів в галузі туризму та курортів</t>
  </si>
  <si>
    <t>7620</t>
  </si>
  <si>
    <t>7622</t>
  </si>
  <si>
    <t>7680</t>
  </si>
  <si>
    <t>Членські внески до асоціацій органів місцевого самоврядування</t>
  </si>
  <si>
    <t>Інша економічна діяльність</t>
  </si>
  <si>
    <t>7690</t>
  </si>
  <si>
    <t>Обслуговування та погашення зобов'язань за коштами, залученими розпорядниками бюджетних коштів під державні гарантії для здійснення капітальних видатків</t>
  </si>
  <si>
    <t>7692</t>
  </si>
  <si>
    <t>7693</t>
  </si>
  <si>
    <t>8100</t>
  </si>
  <si>
    <t>8200</t>
  </si>
  <si>
    <t>Громадський порядок та безпека</t>
  </si>
  <si>
    <t>8230</t>
  </si>
  <si>
    <t>Інші заходи громадського порядку та безпеки</t>
  </si>
  <si>
    <t>8400</t>
  </si>
  <si>
    <t>8410</t>
  </si>
  <si>
    <t>Фінансова підтримка засобів масової інформації</t>
  </si>
  <si>
    <t>8700</t>
  </si>
  <si>
    <t>Дотації з місцевого бюджету іншим бюджетам</t>
  </si>
  <si>
    <t>9700</t>
  </si>
  <si>
    <t>Субвенції з місцевого бюджету іншим місцевим бюджетам на здійснення програм та заходів за рахунок коштів  місцевих бюджетів</t>
  </si>
  <si>
    <t>9770</t>
  </si>
  <si>
    <t xml:space="preserve">Інші субвенції з місцевого бюджету </t>
  </si>
  <si>
    <t>Надання інших пільг окремим категоріям громадян відповідно до законодавства</t>
  </si>
  <si>
    <t>Забезпечення функціонування підприємств, установ та організацій, що виробляють, виконують та/або надають житлово-комунальні послуги</t>
  </si>
  <si>
    <t>7100</t>
  </si>
  <si>
    <t>Сільське, лісове, рибне господарство та мисливство</t>
  </si>
  <si>
    <t>Будівництво об'єктів житлово-комунального господарства</t>
  </si>
  <si>
    <t>Будівництво об'єктів соціально-культурного призначення</t>
  </si>
  <si>
    <t>Будівництво освітніх установ та закладів</t>
  </si>
  <si>
    <t>Будівництво медичних установ та закладів</t>
  </si>
  <si>
    <t>Будівництво споруд, установ та закладів фізичної культури і спорту</t>
  </si>
  <si>
    <t>Проектування, реставрація та охорона пам'яток архітектури</t>
  </si>
  <si>
    <t>7310</t>
  </si>
  <si>
    <t>7320</t>
  </si>
  <si>
    <t>7321</t>
  </si>
  <si>
    <t>7322</t>
  </si>
  <si>
    <t>7325</t>
  </si>
  <si>
    <t>7330</t>
  </si>
  <si>
    <t>7340</t>
  </si>
  <si>
    <t>7350</t>
  </si>
  <si>
    <t>Розроблення схем планування та забудови територій (містобудівної документації)</t>
  </si>
  <si>
    <t>7360</t>
  </si>
  <si>
    <t>Виконання інвестиційних проектів</t>
  </si>
  <si>
    <t>7365</t>
  </si>
  <si>
    <t>Виконання інвестиційних проектів в рамках реформування регіональних систем охорони здоров’я для здійснення  заходів з виконання спільного з Міжнародним банком реконструкції та розвитку проекту "Поліпшення охорони здоров'я на службі у людей"</t>
  </si>
  <si>
    <t>Інші заходи у сфері зв'язку, телекомунікації та інформатики</t>
  </si>
  <si>
    <t>7650</t>
  </si>
  <si>
    <t>Проведення експертної  грошової  оцінки  земельної ділянки чи права на неї</t>
  </si>
  <si>
    <t>7660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</si>
  <si>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</si>
  <si>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7670</t>
  </si>
  <si>
    <t>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</si>
  <si>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</si>
  <si>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8300</t>
  </si>
  <si>
    <t xml:space="preserve">Охорона навколишнього природного середовища </t>
  </si>
  <si>
    <t>8310</t>
  </si>
  <si>
    <t>Запобігання та ліквідація забруднення навколишнього природного середовища</t>
  </si>
  <si>
    <t>8311</t>
  </si>
  <si>
    <t>8312</t>
  </si>
  <si>
    <t>8330</t>
  </si>
  <si>
    <t xml:space="preserve">Інша діяльність у сфері екології та охорони природних ресурсів </t>
  </si>
  <si>
    <t>Інші субвенції з місцевого бюджету</t>
  </si>
  <si>
    <t>8881</t>
  </si>
  <si>
    <t>8821</t>
  </si>
  <si>
    <t>8822</t>
  </si>
  <si>
    <t>7450</t>
  </si>
  <si>
    <t>Інша діяльність у сфері транспорту</t>
  </si>
  <si>
    <t>9800</t>
  </si>
  <si>
    <t xml:space="preserve">Субвенція з місцевого бюджету державному бюджету на виконання програм соціально-економічного розвитку регіонів </t>
  </si>
  <si>
    <t>7370</t>
  </si>
  <si>
    <t>Реалізація інших заходів щодо соціально-економічного розвитку</t>
  </si>
  <si>
    <t>Компенсаційні виплати на пільговий проїзд окремих категорій громадян на залізничному транспорті</t>
  </si>
  <si>
    <t>Грошова компенсація за належні для отримання жилі приміщення для окремих категорій населення відповідно до законодавства</t>
  </si>
  <si>
    <t>3220</t>
  </si>
  <si>
    <t>3221</t>
  </si>
  <si>
    <t>Утримання та розвиток автомобільних доріг та дорожньої інфраструктури</t>
  </si>
  <si>
    <t>7460</t>
  </si>
  <si>
    <t>Утримання та розвиток автомобільних доріг та дорожньої інфраструктури за рахунок коштів місцевого бюджету</t>
  </si>
  <si>
    <t>7461</t>
  </si>
  <si>
    <t>Утримання та розвиток автомобільних доріг та дорожньої інфраструктури за рахунок субвенції з  державного бюджету</t>
  </si>
  <si>
    <t>7462</t>
  </si>
  <si>
    <t>8313</t>
  </si>
  <si>
    <t>6012</t>
  </si>
  <si>
    <t>Забезпечення діяльності з виробництва, транспортування, постачання теплової енергії</t>
  </si>
  <si>
    <t>3223</t>
  </si>
  <si>
    <t>Реалізація державних та місцевих житлових програм</t>
  </si>
  <si>
    <t>6083</t>
  </si>
  <si>
    <t>7361</t>
  </si>
  <si>
    <t>Співфінансування інвестиційних проектів, що реалізуються за рахунок коштів державного фонду регіонального розвитку</t>
  </si>
  <si>
    <t>3222</t>
  </si>
  <si>
    <t>7430</t>
  </si>
  <si>
    <t>Утримання та розвиток місцевих аеропортів</t>
  </si>
  <si>
    <t>Обслуговування місцевого боргу</t>
  </si>
  <si>
    <t>3086</t>
  </si>
  <si>
    <t>Надання допомоги на дітей, хворих на тяжкі перинатальні ураження нервової системи, тяжкі вроджені вади розвитку, рідкісні орфанні захворювання, онкологічні, онкогематологічні захворювання, дитячий церебральний параліч, тяжкі психічні розлади, цукровий діабет I типу (інсулінозалежний), гострі або хронічні захворювання нирок IV ступеня, на дитину, яка отримала тяжку травму, потребує трансплантації органа, потребує паліативної допомоги, яким не встановлено інвалідність</t>
  </si>
  <si>
    <t>Відшкодування послуги з догляду за дитиною до трьох років "муніципальна няня"</t>
  </si>
  <si>
    <t>Надання пільг та житлових субсидій населенню на оплату електроенергії, природного газу, послуг тепло-, водопостачання і водовідведення, квартирної плати (утримання будинків і споруд та прибудинкових територій), управління багатоквартирним будинком, поводження з побутовими відходами (вивезення побутових відходів) та вивезення рідких нечистот, внесків за встановлення, обслуговування та заміну вузлів комерційного обліку води та теплової енергії, абонентського обслуговування для споживачів комунальних послуг, що надаються у багатоквартирних будинках за індивідуальними договорами</t>
  </si>
  <si>
    <t>Надання інших пільг окремим категоріям громдін відповідно до законодавства</t>
  </si>
  <si>
    <t>3032</t>
  </si>
  <si>
    <t>Надання пільг окремим категоріям громадян з оплати послуг зв’язку</t>
  </si>
  <si>
    <t xml:space="preserve">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 </t>
  </si>
  <si>
    <t>Надання фінансової підтримки громадським об’єднанням ветеранів і осіб з інвалідністю, діяльність яких має соціальну спрямованість</t>
  </si>
  <si>
    <t>7324</t>
  </si>
  <si>
    <t>Будівництво установ та закладів культури</t>
  </si>
  <si>
    <t>Надання пільгових довгострокових кредитів молодим сім'ям та одиноким молодим громадянам на будівництво/реконструкцію/придбання житла</t>
  </si>
  <si>
    <t>Повернення пільгових довгострокових кредитів, наданих молодим сім'ям та одиноким молодим громадянам на будівництво/реконструкцію/ придбання житла</t>
  </si>
  <si>
    <t>Надання  коштів для забезпечення гарантійних зобов'язань за позичальників, що отримали кредити під місцеві гарантії</t>
  </si>
  <si>
    <t>Утримання та розиток місцевих аеропортів</t>
  </si>
  <si>
    <t>7463</t>
  </si>
  <si>
    <t>Утримання та розвиток автомобільних доріг та дорожньої інфраструктури за рахунок трансфертів з інших місцевих бюджетів</t>
  </si>
  <si>
    <t>3111</t>
  </si>
  <si>
    <t>Утримання закладів, що надають соціальні послуги дітям, які опинились у складних життєвих обставинах, підтримка функціонування дитячих будинків сімейного типу та прийомних сімей</t>
  </si>
  <si>
    <t>9300</t>
  </si>
  <si>
    <t>Субвенція з місцевого бюджету іншим місцевим бюджетам на здійснення програм у галузі освіти за рахунок субвенцій з державного бюджету</t>
  </si>
  <si>
    <t>9310</t>
  </si>
  <si>
    <t>Субвенція з місцевого бюджету на здійснення переданих видатків у сфері освіти за рахунок коштів освітньої субвенції</t>
  </si>
  <si>
    <t>Компенсаційні виплати за пільговий проїзд  окремих категорій громадян залізничному транспорті</t>
  </si>
  <si>
    <t>7470</t>
  </si>
  <si>
    <t>Інша діяльність у сфері дорожнього господарства</t>
  </si>
  <si>
    <t>8240</t>
  </si>
  <si>
    <t>Заходи та роботи з територіальної оборони</t>
  </si>
  <si>
    <t>8710</t>
  </si>
  <si>
    <t>8734</t>
  </si>
  <si>
    <t>Заходи із запобігання та ліквідації наслідків надзвичайної ситуації в системах телекомунікацій за рахунок коштів резервного фонду місцевого бюджету</t>
  </si>
  <si>
    <t>8730</t>
  </si>
  <si>
    <t>Заходи із запобігання та ліквідації наслідків у дорожньому господарстві, транспорті та телекомунікаціях за рахунок коштів резервного фонду місцевого бюджету</t>
  </si>
  <si>
    <t>Резервний фонд місцевого бюджету</t>
  </si>
  <si>
    <t>Видатки, пов'язані з наданням підтримки внутрішньо переміщеним та/або евакуйованим особам у зв'язку із введенням воєнного стану</t>
  </si>
  <si>
    <t>7363</t>
  </si>
  <si>
    <t>Виконання інвестиційних проектів в рамках здійснення заходів щодо соціально-економічного розвитку окремих територій</t>
  </si>
  <si>
    <t xml:space="preserve">Вик. Н.Шевчук </t>
  </si>
  <si>
    <t>8720</t>
  </si>
  <si>
    <t>8725</t>
  </si>
  <si>
    <t>Заходи із запобігання та ліквідації наслідків у будівлі установ, закладів, організацій комунальної власності за рахунок коштів резервного фонду місцевого бюджету</t>
  </si>
  <si>
    <t>Заходи із запобігання та ліквідації наслідків надзвичайної ситуації у будівлях інших установ, закладів, організацій за рахунок коштів резервного фонду місцевого бюджету</t>
  </si>
  <si>
    <t>8740</t>
  </si>
  <si>
    <t>8741</t>
  </si>
  <si>
    <t>Заходи із запобігання та ліквідації наслідків надзвичайних ситуацій у житлово-комунальному господарстві за рахунок коштів резервного фонду місцевого бюджету</t>
  </si>
  <si>
    <t>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t>
  </si>
  <si>
    <t>8724</t>
  </si>
  <si>
    <t>Заходи із запобігання та ліквідації наслідків надзвичайної ситуації у будівлі закладу освіти за рахунок коштів резервного фонду місцевого бюджету</t>
  </si>
  <si>
    <t>7640</t>
  </si>
  <si>
    <t>Заходи з енергозбереження</t>
  </si>
  <si>
    <t>7700</t>
  </si>
  <si>
    <t>Реалізація програм допомоги і грантів Європейського Союзу, урядів іноземних держав, міжнародних організацій, донорських установ</t>
  </si>
  <si>
    <t>8220</t>
  </si>
  <si>
    <t>Заходи та роботи з мобілізаційної підготовки місцевого значення</t>
  </si>
  <si>
    <t>Реалізація державної політики у молодіжній сфері та сфері з утвердження української національної та громадянської ідентичності</t>
  </si>
  <si>
    <t xml:space="preserve">Захист населення і територій від надзвичайних ситуацій </t>
  </si>
  <si>
    <t>9150</t>
  </si>
  <si>
    <t>Інші дотації з місцевого бюджету</t>
  </si>
  <si>
    <t>Грошова компенсація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t>
  </si>
  <si>
    <t>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III групи відповідно до пунктів 11 - 14 частини другої статті 7 або учасниками бойових дій відповідно до пунктів 19 - 21 частини першої статті 6 Закону України "Про статус ветеранів війни, гарантії їх соціального захисту", та які потребують поліпшення житлових умов</t>
  </si>
  <si>
    <t>Грошова компенсація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I-II групи з числа 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t>
  </si>
  <si>
    <t>3193</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</si>
  <si>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</si>
  <si>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t>
  </si>
  <si>
    <t>3134</t>
  </si>
  <si>
    <t>Здійснення заходів та реалізація проектів на виконання програм у сфері утвердження української національної та громадянської ідентичності</t>
  </si>
  <si>
    <t>6091</t>
  </si>
  <si>
    <t>8420</t>
  </si>
  <si>
    <t>Інші заходи у сфері медіа (засобів масової інформації)</t>
  </si>
  <si>
    <t>Створення умов для творчого, інтелектуального, духовного та фізичного розвитку дітей та молоді за місцем їх проживання</t>
  </si>
  <si>
    <t>Забезпечення молодіжними центрами соціального становлення та розвитку молоді та інші заходи у сфері молодіжної політики</t>
  </si>
  <si>
    <t>Оброблення (відновлення, у тому числі сортування, та видалення) відходів</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</si>
  <si>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</si>
  <si>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Надання комплексу послуг особам/сім’ям у сфері соціального захисту та соціального забезпечення іншими надавачами соціальних послуг</t>
  </si>
  <si>
    <t>більше в 5,6 рази</t>
  </si>
  <si>
    <t>3191</t>
  </si>
  <si>
    <t>Інші видатки на соціальний захист ветеранів війни та праці</t>
  </si>
  <si>
    <t>3225</t>
  </si>
  <si>
    <t>Реалізація публічного інвестиційного проекту із виплати грошової компенсації за належні для отримання жилі приміщення для сімей осіб, визначених пунктами 2–5 частини першої статті 10-1 Закону України «Про статус ветеранів війни, гарантії їх соціального захисту», для осіб з інвалідністю I–II груп,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</si>
  <si>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9820</t>
  </si>
  <si>
    <t>Субвенція з місцевого бюджету державному бюджету на перерахування коштів в умовах воєнного стану або для здійснення згідно із законом заходів загальної мобілізації та з метою відсічі збройної агресії Російської Федерації проти України та забезпечення національної безпеки, усунення загрози небезпеки державній незалежності України, її територіальній цілісності</t>
  </si>
  <si>
    <t>6092</t>
  </si>
  <si>
    <t>Реалізація проектів (заходів) з відновлення об'єктів житлового фонду, пошкоджених/знищених внаслідок збройної агресії, за рахунок коштів місцевих бюджетів</t>
  </si>
  <si>
    <t>Медіа (засоби масової інформації)</t>
  </si>
  <si>
    <t>більше в 2,5 раза</t>
  </si>
  <si>
    <t>Інші заходи та заклади у сфері соціального захисту і соціального забезпечення</t>
  </si>
  <si>
    <t>Регіональний розвиток та інші публічні інвестиційні проекти/ програми публічних інвестицій</t>
  </si>
  <si>
    <t>Підготовка та реалізація публічних інвестиційних проектів / програм публічних інвестицій за рахунок коштів місцевого бюджету в галузі житлово- комунального господарства</t>
  </si>
  <si>
    <t>Підготовка та реалізація публічних інвестиційних проектів / програм публічних інвестицій за рахунок коштів місцевого бюджету в інших секторах економічної діяльності</t>
  </si>
  <si>
    <t>7427</t>
  </si>
  <si>
    <t>Підготовка та реалізація публічних інвестиційних проектів/ програм публічних інвестицій в галузі (секторі) «Транспорт» за рахунок коштів місцевого бюджету</t>
  </si>
  <si>
    <t xml:space="preserve">Інформація 
про виконання бюджету Вінницької міської територіальної громади по видатках за січень-березень 2026 року </t>
  </si>
  <si>
    <t>Відхилення від уточненого плану на 3 місяці</t>
  </si>
  <si>
    <t>на 3 місяці</t>
  </si>
  <si>
    <t xml:space="preserve"> на 3 місяці</t>
  </si>
  <si>
    <t xml:space="preserve">Фактичне виконання за 3 місяці 2025р.
</t>
  </si>
  <si>
    <t xml:space="preserve">% виконання 3 місяці 2026р. до 3 місяці 2025р. </t>
  </si>
  <si>
    <t xml:space="preserve">Відхилення 3 місяці 2026р. до 3 місяці 2025р. </t>
  </si>
  <si>
    <t>Директор департаменту фінансів                                                                                                                          Антоніна ЛЕСЬ</t>
  </si>
  <si>
    <t>більше в 2,4 раза</t>
  </si>
  <si>
    <t>більше в 2,7 раза</t>
  </si>
  <si>
    <t>більше в 15,7 раза</t>
  </si>
  <si>
    <t>більше в 19,1 раза</t>
  </si>
  <si>
    <t>більше в 3,0 рази</t>
  </si>
  <si>
    <t>більше в 2034,4 раза</t>
  </si>
  <si>
    <t>більше в 11,7 раза</t>
  </si>
  <si>
    <t>більше в 3,4 раза</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</si>
</sst>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0"/>
    <numFmt numFmtId="165" formatCode="0.000"/>
    <numFmt numFmtId="166" formatCode="#,##0.000"/>
    <numFmt numFmtId="167" formatCode="#,##0.00000"/>
    <numFmt numFmtId="168" formatCode="0.00000"/>
    <numFmt numFmtId="169" formatCode="\+#,##0.000_ ;\-#,##0.000\ "/>
    <numFmt numFmtId="170" formatCode="#,##0.0"/>
    <numFmt numFmtId="171" formatCode="\+#,##0.0_ ;\-#,##0.0\ "/>
  </numFmts>
  <fonts count="30" x14ac:knownFonts="1">
    <font>
      <sz val="10"/>
      <name val="Arial Cyr"/>
      <charset val="204"/>
    </font>
    <font>
      <sz val="10"/>
      <name val="Times New Roman CYR"/>
      <family val="1"/>
      <charset val="204"/>
    </font>
    <font>
      <sz val="9"/>
      <name val="Times New Roman Cyr"/>
      <family val="1"/>
      <charset val="204"/>
    </font>
    <font>
      <b/>
      <sz val="12"/>
      <name val="Times New Roman Cyr"/>
      <family val="1"/>
      <charset val="204"/>
    </font>
    <font>
      <b/>
      <sz val="11"/>
      <name val="Times New Roman Cyr"/>
      <family val="1"/>
      <charset val="204"/>
    </font>
    <font>
      <sz val="10"/>
      <name val="Times New Roman Cyr"/>
      <charset val="204"/>
    </font>
    <font>
      <b/>
      <sz val="10"/>
      <name val="Times New Roman CYR"/>
      <charset val="204"/>
    </font>
    <font>
      <b/>
      <i/>
      <sz val="12"/>
      <name val="Times New Roman Cyr"/>
      <family val="1"/>
      <charset val="204"/>
    </font>
    <font>
      <sz val="10"/>
      <name val="Arial Cyr"/>
      <charset val="204"/>
    </font>
    <font>
      <b/>
      <sz val="11"/>
      <name val="Times New Roman Cyr"/>
      <charset val="204"/>
    </font>
    <font>
      <b/>
      <sz val="10"/>
      <color theme="1"/>
      <name val="Times New Roman CYR"/>
      <charset val="204"/>
    </font>
    <font>
      <sz val="10"/>
      <color theme="1"/>
      <name val="Times New Roman CYR"/>
      <charset val="204"/>
    </font>
    <font>
      <b/>
      <sz val="11"/>
      <color theme="1"/>
      <name val="Times New Roman CYR"/>
      <charset val="204"/>
    </font>
    <font>
      <sz val="10"/>
      <color theme="0"/>
      <name val="Times New Roman CYR"/>
      <charset val="204"/>
    </font>
    <font>
      <b/>
      <sz val="10"/>
      <color theme="0"/>
      <name val="Times New Roman CYR"/>
      <charset val="204"/>
    </font>
    <font>
      <i/>
      <sz val="10"/>
      <color theme="1"/>
      <name val="Times New Roman CYR"/>
      <charset val="204"/>
    </font>
    <font>
      <sz val="9"/>
      <name val="Times New Roman Cyr"/>
      <charset val="204"/>
    </font>
    <font>
      <sz val="11"/>
      <name val="Times New Roman Cyr"/>
      <charset val="204"/>
    </font>
    <font>
      <i/>
      <sz val="11"/>
      <name val="Times New Roman Cyr"/>
      <charset val="204"/>
    </font>
    <font>
      <b/>
      <sz val="12"/>
      <name val="Times New Roman Cyr"/>
      <charset val="204"/>
    </font>
    <font>
      <sz val="12"/>
      <name val="Times New Roman Cyr"/>
      <charset val="204"/>
    </font>
    <font>
      <i/>
      <sz val="12"/>
      <name val="Times New Roman Cyr"/>
      <charset val="204"/>
    </font>
    <font>
      <b/>
      <i/>
      <sz val="14"/>
      <name val="Times New Roman Cyr"/>
      <charset val="204"/>
    </font>
    <font>
      <sz val="11"/>
      <name val="Times New Roman CYR"/>
      <family val="1"/>
      <charset val="204"/>
    </font>
    <font>
      <b/>
      <sz val="18"/>
      <name val="Times New Roman Cyr"/>
      <family val="1"/>
      <charset val="204"/>
    </font>
    <font>
      <sz val="8"/>
      <color theme="0"/>
      <name val="Times New Roman CYR"/>
      <charset val="204"/>
    </font>
    <font>
      <b/>
      <sz val="8"/>
      <color theme="1"/>
      <name val="Times New Roman CYR"/>
      <charset val="204"/>
    </font>
    <font>
      <sz val="8"/>
      <color theme="1"/>
      <name val="Times New Roman CYR"/>
      <charset val="204"/>
    </font>
    <font>
      <b/>
      <sz val="8"/>
      <name val="Times New Roman Cyr"/>
      <charset val="204"/>
    </font>
    <font>
      <sz val="8"/>
      <name val="Times New Roman CYR"/>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3">
    <xf numFmtId="0" fontId="0" fillId="0" borderId="0"/>
    <xf numFmtId="0" fontId="8" fillId="0" borderId="0"/>
    <xf numFmtId="0" fontId="5" fillId="0" borderId="0"/>
  </cellStyleXfs>
  <cellXfs count="116">
    <xf numFmtId="0" fontId="0" fillId="0" borderId="0" xfId="0"/>
    <xf numFmtId="166" fontId="1" fillId="0" borderId="1" xfId="0" applyNumberFormat="1" applyFont="1" applyFill="1" applyBorder="1" applyAlignment="1">
      <alignment horizontal="center" vertical="center" shrinkToFit="1"/>
    </xf>
    <xf numFmtId="0" fontId="1" fillId="0" borderId="0" xfId="0" applyFont="1" applyFill="1"/>
    <xf numFmtId="49" fontId="5" fillId="0" borderId="0" xfId="0" applyNumberFormat="1" applyFont="1" applyFill="1" applyAlignment="1">
      <alignment vertical="top"/>
    </xf>
    <xf numFmtId="0" fontId="1" fillId="0" borderId="0" xfId="0" applyFont="1" applyFill="1" applyAlignment="1">
      <alignment vertical="top"/>
    </xf>
    <xf numFmtId="164" fontId="7" fillId="0" borderId="1" xfId="0" applyNumberFormat="1" applyFont="1" applyFill="1" applyBorder="1" applyAlignment="1">
      <alignment horizontal="center" vertical="center" wrapText="1"/>
    </xf>
    <xf numFmtId="164" fontId="1" fillId="0" borderId="1" xfId="0" applyNumberFormat="1" applyFont="1" applyFill="1" applyBorder="1" applyAlignment="1">
      <alignment vertical="center" wrapText="1"/>
    </xf>
    <xf numFmtId="0" fontId="6" fillId="0" borderId="0" xfId="0" applyFont="1" applyFill="1"/>
    <xf numFmtId="165" fontId="1" fillId="0" borderId="1" xfId="0" applyNumberFormat="1" applyFont="1" applyFill="1" applyBorder="1" applyAlignment="1">
      <alignment horizontal="center" vertical="center" shrinkToFit="1"/>
    </xf>
    <xf numFmtId="164"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shrinkToFit="1"/>
    </xf>
    <xf numFmtId="49" fontId="6" fillId="0" borderId="1" xfId="0" applyNumberFormat="1" applyFont="1" applyFill="1" applyBorder="1" applyAlignment="1">
      <alignment horizontal="center" vertical="center"/>
    </xf>
    <xf numFmtId="0" fontId="1" fillId="0" borderId="0" xfId="0" applyFont="1" applyFill="1" applyAlignment="1">
      <alignment vertical="center"/>
    </xf>
    <xf numFmtId="164" fontId="1" fillId="0" borderId="0" xfId="0" applyNumberFormat="1" applyFont="1" applyFill="1" applyBorder="1" applyAlignment="1">
      <alignment vertical="top" wrapText="1"/>
    </xf>
    <xf numFmtId="0" fontId="1" fillId="0" borderId="0" xfId="0" applyFont="1" applyFill="1" applyBorder="1"/>
    <xf numFmtId="165" fontId="1" fillId="0" borderId="0" xfId="0" applyNumberFormat="1" applyFont="1" applyFill="1" applyBorder="1" applyAlignment="1">
      <alignment horizontal="center"/>
    </xf>
    <xf numFmtId="0" fontId="1" fillId="0" borderId="0" xfId="0" applyFont="1" applyFill="1" applyBorder="1" applyAlignment="1">
      <alignment horizontal="center"/>
    </xf>
    <xf numFmtId="165" fontId="1" fillId="0" borderId="0" xfId="0" applyNumberFormat="1" applyFont="1" applyFill="1" applyBorder="1"/>
    <xf numFmtId="164" fontId="1" fillId="0" borderId="0" xfId="0" applyNumberFormat="1" applyFont="1" applyFill="1" applyBorder="1" applyAlignment="1">
      <alignment vertical="top"/>
    </xf>
    <xf numFmtId="0" fontId="1" fillId="0" borderId="0" xfId="0" applyFont="1" applyFill="1" applyBorder="1" applyAlignment="1">
      <alignment vertical="top"/>
    </xf>
    <xf numFmtId="49" fontId="9" fillId="0" borderId="1" xfId="0" applyNumberFormat="1" applyFont="1" applyFill="1" applyBorder="1" applyAlignment="1">
      <alignment horizontal="center" vertical="center"/>
    </xf>
    <xf numFmtId="49" fontId="9" fillId="0" borderId="1"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xf>
    <xf numFmtId="165" fontId="10" fillId="0" borderId="1" xfId="0" applyNumberFormat="1" applyFont="1" applyFill="1" applyBorder="1" applyAlignment="1">
      <alignment horizontal="center" vertical="center" shrinkToFit="1"/>
    </xf>
    <xf numFmtId="166" fontId="11" fillId="0" borderId="1" xfId="0" applyNumberFormat="1" applyFont="1" applyFill="1" applyBorder="1" applyAlignment="1">
      <alignment horizontal="center" vertical="center" shrinkToFit="1"/>
    </xf>
    <xf numFmtId="166" fontId="10" fillId="0" borderId="1" xfId="0" applyNumberFormat="1" applyFont="1" applyFill="1" applyBorder="1" applyAlignment="1">
      <alignment horizontal="center" vertical="center" shrinkToFit="1"/>
    </xf>
    <xf numFmtId="164" fontId="10" fillId="0" borderId="1" xfId="0" applyNumberFormat="1" applyFont="1" applyFill="1" applyBorder="1" applyAlignment="1">
      <alignment horizontal="center" vertical="center" wrapText="1"/>
    </xf>
    <xf numFmtId="164" fontId="10" fillId="0" borderId="1" xfId="0" applyNumberFormat="1" applyFont="1" applyFill="1" applyBorder="1" applyAlignment="1">
      <alignment horizontal="center" vertical="center" shrinkToFit="1"/>
    </xf>
    <xf numFmtId="165" fontId="11" fillId="0" borderId="1" xfId="0" applyNumberFormat="1" applyFont="1" applyFill="1" applyBorder="1" applyAlignment="1">
      <alignment horizontal="center" vertical="center" shrinkToFit="1"/>
    </xf>
    <xf numFmtId="164" fontId="11" fillId="0" borderId="1" xfId="0" applyNumberFormat="1" applyFont="1" applyFill="1" applyBorder="1" applyAlignment="1">
      <alignment horizontal="center" vertical="center" wrapText="1"/>
    </xf>
    <xf numFmtId="164" fontId="11" fillId="0" borderId="1" xfId="0" applyNumberFormat="1" applyFont="1" applyFill="1" applyBorder="1" applyAlignment="1">
      <alignment horizontal="center" vertical="center" shrinkToFit="1"/>
    </xf>
    <xf numFmtId="167" fontId="11" fillId="0" borderId="1" xfId="0" applyNumberFormat="1" applyFont="1" applyFill="1" applyBorder="1" applyAlignment="1">
      <alignment horizontal="center" vertical="center" shrinkToFit="1"/>
    </xf>
    <xf numFmtId="168" fontId="10" fillId="0" borderId="1" xfId="0" applyNumberFormat="1" applyFont="1" applyFill="1" applyBorder="1" applyAlignment="1">
      <alignment horizontal="center" vertical="center" shrinkToFit="1"/>
    </xf>
    <xf numFmtId="168" fontId="11" fillId="0" borderId="1" xfId="0" applyNumberFormat="1" applyFont="1" applyFill="1" applyBorder="1" applyAlignment="1">
      <alignment horizontal="center" vertical="center" shrinkToFit="1"/>
    </xf>
    <xf numFmtId="165" fontId="12" fillId="0" borderId="1" xfId="0" applyNumberFormat="1" applyFont="1" applyFill="1" applyBorder="1" applyAlignment="1">
      <alignment horizontal="center" vertical="center" shrinkToFit="1"/>
    </xf>
    <xf numFmtId="164" fontId="12" fillId="0" borderId="1" xfId="0" applyNumberFormat="1" applyFont="1" applyFill="1" applyBorder="1" applyAlignment="1">
      <alignment horizontal="center" vertical="center" wrapText="1"/>
    </xf>
    <xf numFmtId="164" fontId="12" fillId="0" borderId="1" xfId="0" applyNumberFormat="1" applyFont="1" applyFill="1" applyBorder="1" applyAlignment="1">
      <alignment horizontal="center" vertical="center" shrinkToFit="1"/>
    </xf>
    <xf numFmtId="164" fontId="10" fillId="0" borderId="1" xfId="0" applyNumberFormat="1" applyFont="1" applyFill="1" applyBorder="1" applyAlignment="1">
      <alignment horizontal="center"/>
    </xf>
    <xf numFmtId="165" fontId="6" fillId="0" borderId="1" xfId="0" applyNumberFormat="1" applyFont="1" applyFill="1" applyBorder="1" applyAlignment="1">
      <alignment horizontal="center" vertical="center" shrinkToFit="1"/>
    </xf>
    <xf numFmtId="164" fontId="13" fillId="0" borderId="1" xfId="0" applyNumberFormat="1" applyFont="1" applyFill="1" applyBorder="1" applyAlignment="1">
      <alignment horizontal="center" vertical="center" shrinkToFit="1"/>
    </xf>
    <xf numFmtId="164" fontId="14" fillId="0" borderId="1" xfId="0" applyNumberFormat="1" applyFont="1" applyFill="1" applyBorder="1" applyAlignment="1">
      <alignment horizontal="center" vertical="center" shrinkToFit="1"/>
    </xf>
    <xf numFmtId="164" fontId="15" fillId="0" borderId="1" xfId="0" applyNumberFormat="1" applyFont="1" applyFill="1" applyBorder="1" applyAlignment="1">
      <alignment horizontal="center" vertical="center" shrinkToFit="1"/>
    </xf>
    <xf numFmtId="49" fontId="5" fillId="0" borderId="0" xfId="0" applyNumberFormat="1" applyFont="1" applyFill="1" applyBorder="1" applyAlignment="1">
      <alignment vertical="top"/>
    </xf>
    <xf numFmtId="165" fontId="10" fillId="0" borderId="0" xfId="0" applyNumberFormat="1" applyFont="1" applyFill="1" applyBorder="1" applyAlignment="1">
      <alignment horizontal="center" vertical="center" shrinkToFit="1"/>
    </xf>
    <xf numFmtId="167" fontId="10" fillId="0" borderId="0" xfId="0" applyNumberFormat="1" applyFont="1" applyFill="1" applyBorder="1" applyAlignment="1">
      <alignment horizontal="center" vertical="center" shrinkToFit="1"/>
    </xf>
    <xf numFmtId="164" fontId="10" fillId="0" borderId="0" xfId="0" applyNumberFormat="1" applyFont="1" applyFill="1" applyBorder="1" applyAlignment="1">
      <alignment horizontal="center" vertical="center" wrapText="1"/>
    </xf>
    <xf numFmtId="164" fontId="10" fillId="0" borderId="0" xfId="0" applyNumberFormat="1" applyFont="1" applyFill="1" applyBorder="1" applyAlignment="1">
      <alignment horizontal="center"/>
    </xf>
    <xf numFmtId="166" fontId="10" fillId="0" borderId="0" xfId="0" applyNumberFormat="1" applyFont="1" applyFill="1" applyBorder="1" applyAlignment="1">
      <alignment horizontal="center" vertical="center" shrinkToFit="1"/>
    </xf>
    <xf numFmtId="164" fontId="10" fillId="0" borderId="0" xfId="0" applyNumberFormat="1" applyFont="1" applyFill="1" applyBorder="1" applyAlignment="1">
      <alignment horizontal="center" vertical="center" shrinkToFit="1"/>
    </xf>
    <xf numFmtId="164" fontId="16" fillId="0" borderId="0" xfId="0" applyNumberFormat="1" applyFont="1" applyFill="1" applyBorder="1" applyAlignment="1">
      <alignment horizontal="left" wrapText="1"/>
    </xf>
    <xf numFmtId="164" fontId="6" fillId="0" borderId="1" xfId="0" applyNumberFormat="1" applyFont="1" applyFill="1" applyBorder="1" applyAlignment="1">
      <alignment horizontal="center" vertical="center" shrinkToFit="1"/>
    </xf>
    <xf numFmtId="166" fontId="13" fillId="0" borderId="1" xfId="0" applyNumberFormat="1" applyFont="1" applyFill="1" applyBorder="1" applyAlignment="1">
      <alignment horizontal="center" vertical="center" shrinkToFit="1"/>
    </xf>
    <xf numFmtId="1" fontId="11" fillId="0" borderId="1" xfId="0" applyNumberFormat="1" applyFont="1" applyFill="1" applyBorder="1" applyAlignment="1">
      <alignment horizontal="center" vertical="center" shrinkToFit="1"/>
    </xf>
    <xf numFmtId="169" fontId="6" fillId="0" borderId="5" xfId="2" applyNumberFormat="1" applyFont="1" applyFill="1" applyBorder="1" applyAlignment="1" applyProtection="1">
      <alignment horizontal="center" vertical="center" shrinkToFit="1"/>
      <protection locked="0"/>
    </xf>
    <xf numFmtId="169" fontId="5" fillId="0" borderId="5" xfId="2" applyNumberFormat="1" applyFont="1" applyFill="1" applyBorder="1" applyAlignment="1" applyProtection="1">
      <alignment horizontal="center" vertical="center" shrinkToFit="1"/>
      <protection locked="0"/>
    </xf>
    <xf numFmtId="164" fontId="5" fillId="0" borderId="1" xfId="0" applyNumberFormat="1" applyFont="1" applyFill="1" applyBorder="1" applyAlignment="1">
      <alignment horizontal="center" vertical="center" wrapText="1"/>
    </xf>
    <xf numFmtId="164" fontId="10" fillId="0" borderId="1" xfId="0" applyNumberFormat="1" applyFont="1" applyFill="1" applyBorder="1" applyAlignment="1">
      <alignment horizontal="center" vertical="center" wrapText="1" shrinkToFit="1"/>
    </xf>
    <xf numFmtId="164" fontId="11" fillId="0" borderId="1" xfId="0" applyNumberFormat="1" applyFont="1" applyFill="1" applyBorder="1" applyAlignment="1">
      <alignment horizontal="center" vertical="center" wrapText="1" shrinkToFit="1"/>
    </xf>
    <xf numFmtId="164" fontId="5" fillId="0" borderId="1" xfId="0" applyNumberFormat="1" applyFont="1" applyFill="1" applyBorder="1" applyAlignment="1">
      <alignment horizontal="center" vertical="center" shrinkToFit="1"/>
    </xf>
    <xf numFmtId="0" fontId="1" fillId="0" borderId="0" xfId="0" applyFont="1" applyFill="1" applyAlignment="1">
      <alignment horizontal="left"/>
    </xf>
    <xf numFmtId="0" fontId="6" fillId="0" borderId="0" xfId="0" applyFont="1" applyFill="1" applyAlignment="1">
      <alignment horizontal="left"/>
    </xf>
    <xf numFmtId="0" fontId="1" fillId="0" borderId="0" xfId="0" applyFont="1" applyFill="1" applyAlignment="1">
      <alignment horizontal="left" vertical="center"/>
    </xf>
    <xf numFmtId="169" fontId="11" fillId="0" borderId="5" xfId="2" applyNumberFormat="1" applyFont="1" applyFill="1" applyBorder="1" applyAlignment="1" applyProtection="1">
      <alignment horizontal="center" vertical="center" shrinkToFit="1"/>
      <protection locked="0"/>
    </xf>
    <xf numFmtId="49" fontId="17" fillId="0" borderId="1" xfId="0" applyNumberFormat="1" applyFont="1" applyFill="1" applyBorder="1" applyAlignment="1">
      <alignment horizontal="center" vertical="center"/>
    </xf>
    <xf numFmtId="49" fontId="18" fillId="0" borderId="1" xfId="0" applyNumberFormat="1" applyFont="1" applyFill="1" applyBorder="1" applyAlignment="1">
      <alignment horizontal="center" vertical="center"/>
    </xf>
    <xf numFmtId="49" fontId="17" fillId="0" borderId="1" xfId="0" applyNumberFormat="1" applyFont="1" applyFill="1" applyBorder="1" applyAlignment="1">
      <alignment vertical="top"/>
    </xf>
    <xf numFmtId="49" fontId="17" fillId="0" borderId="3" xfId="0" applyNumberFormat="1" applyFont="1" applyFill="1" applyBorder="1" applyAlignment="1">
      <alignment horizontal="center" vertical="center"/>
    </xf>
    <xf numFmtId="0" fontId="17" fillId="0" borderId="1" xfId="0" applyFont="1" applyFill="1" applyBorder="1"/>
    <xf numFmtId="49" fontId="9" fillId="0" borderId="1" xfId="1" applyNumberFormat="1" applyFont="1" applyFill="1" applyBorder="1" applyAlignment="1">
      <alignment horizontal="center" vertical="center" shrinkToFit="1"/>
    </xf>
    <xf numFmtId="49" fontId="17" fillId="0" borderId="4" xfId="0" applyNumberFormat="1" applyFont="1" applyFill="1" applyBorder="1" applyAlignment="1">
      <alignment horizontal="center" vertical="center"/>
    </xf>
    <xf numFmtId="164" fontId="19" fillId="0" borderId="1" xfId="0" applyNumberFormat="1" applyFont="1" applyFill="1" applyBorder="1" applyAlignment="1">
      <alignment vertical="center" wrapText="1"/>
    </xf>
    <xf numFmtId="164" fontId="20" fillId="0" borderId="1" xfId="0" applyNumberFormat="1" applyFont="1" applyFill="1" applyBorder="1" applyAlignment="1">
      <alignment vertical="center" wrapText="1"/>
    </xf>
    <xf numFmtId="164" fontId="21" fillId="0" borderId="1" xfId="0" applyNumberFormat="1" applyFont="1" applyFill="1" applyBorder="1" applyAlignment="1">
      <alignment vertical="center" wrapText="1"/>
    </xf>
    <xf numFmtId="164" fontId="21" fillId="0" borderId="1" xfId="0" applyNumberFormat="1" applyFont="1" applyFill="1" applyBorder="1" applyAlignment="1">
      <alignment horizontal="justify" vertical="center" wrapText="1"/>
    </xf>
    <xf numFmtId="164" fontId="20" fillId="0" borderId="1" xfId="0" applyNumberFormat="1" applyFont="1" applyFill="1" applyBorder="1" applyAlignment="1">
      <alignment horizontal="justify" vertical="center" wrapText="1"/>
    </xf>
    <xf numFmtId="164" fontId="20" fillId="0" borderId="1" xfId="0" applyNumberFormat="1" applyFont="1" applyFill="1" applyBorder="1" applyAlignment="1">
      <alignment horizontal="justify" vertical="top" wrapText="1"/>
    </xf>
    <xf numFmtId="49" fontId="19" fillId="0" borderId="1" xfId="0" applyNumberFormat="1" applyFont="1" applyFill="1" applyBorder="1" applyAlignment="1">
      <alignment vertical="center" wrapText="1"/>
    </xf>
    <xf numFmtId="164" fontId="19" fillId="0" borderId="1" xfId="0" applyNumberFormat="1" applyFont="1" applyFill="1" applyBorder="1" applyAlignment="1">
      <alignment horizontal="center" vertical="center" wrapText="1"/>
    </xf>
    <xf numFmtId="164" fontId="19" fillId="0" borderId="1" xfId="0" applyNumberFormat="1" applyFont="1" applyFill="1" applyBorder="1" applyAlignment="1">
      <alignment horizontal="right" vertical="center" wrapText="1"/>
    </xf>
    <xf numFmtId="164" fontId="19" fillId="0" borderId="1" xfId="0" applyNumberFormat="1" applyFont="1" applyFill="1" applyBorder="1" applyAlignment="1">
      <alignment horizontal="left" vertical="center" wrapText="1"/>
    </xf>
    <xf numFmtId="164" fontId="20" fillId="0" borderId="3" xfId="0" applyNumberFormat="1" applyFont="1" applyFill="1" applyBorder="1" applyAlignment="1">
      <alignment horizontal="justify" vertical="center" wrapText="1"/>
    </xf>
    <xf numFmtId="164" fontId="21" fillId="0" borderId="1" xfId="0" applyNumberFormat="1" applyFont="1" applyFill="1" applyBorder="1" applyAlignment="1">
      <alignment horizontal="left" vertical="top" wrapText="1"/>
    </xf>
    <xf numFmtId="49" fontId="20" fillId="0" borderId="1" xfId="0" applyNumberFormat="1" applyFont="1" applyFill="1" applyBorder="1" applyAlignment="1">
      <alignment vertical="center" wrapText="1"/>
    </xf>
    <xf numFmtId="0" fontId="20" fillId="0" borderId="1" xfId="0" applyFont="1" applyFill="1" applyBorder="1" applyAlignment="1">
      <alignment horizontal="left" vertical="center"/>
    </xf>
    <xf numFmtId="164" fontId="22" fillId="0" borderId="1" xfId="0" applyNumberFormat="1" applyFont="1" applyFill="1" applyBorder="1" applyAlignment="1">
      <alignment horizontal="center" vertical="center" wrapText="1"/>
    </xf>
    <xf numFmtId="0" fontId="23" fillId="0" borderId="0" xfId="0" applyFont="1" applyFill="1" applyAlignment="1">
      <alignment horizontal="right"/>
    </xf>
    <xf numFmtId="167" fontId="10" fillId="0" borderId="1" xfId="0" applyNumberFormat="1" applyFont="1" applyFill="1" applyBorder="1" applyAlignment="1">
      <alignment horizontal="center" vertical="center" shrinkToFit="1"/>
    </xf>
    <xf numFmtId="164" fontId="5" fillId="0" borderId="1" xfId="0" applyNumberFormat="1" applyFont="1" applyFill="1" applyBorder="1" applyAlignment="1">
      <alignment horizontal="center" vertical="center" wrapText="1" shrinkToFit="1"/>
    </xf>
    <xf numFmtId="164" fontId="18" fillId="0" borderId="1" xfId="0" applyNumberFormat="1" applyFont="1" applyFill="1" applyBorder="1" applyAlignment="1">
      <alignment horizontal="justify" vertical="center" wrapText="1"/>
    </xf>
    <xf numFmtId="165" fontId="1" fillId="0" borderId="0" xfId="0" applyNumberFormat="1" applyFont="1" applyFill="1" applyAlignment="1">
      <alignment horizontal="left"/>
    </xf>
    <xf numFmtId="164" fontId="25" fillId="0" borderId="1" xfId="0" applyNumberFormat="1" applyFont="1" applyFill="1" applyBorder="1" applyAlignment="1">
      <alignment horizontal="center" vertical="center" wrapText="1" shrinkToFit="1"/>
    </xf>
    <xf numFmtId="164" fontId="27" fillId="0" borderId="1" xfId="0" applyNumberFormat="1" applyFont="1" applyFill="1" applyBorder="1" applyAlignment="1">
      <alignment horizontal="center" vertical="center" wrapText="1" shrinkToFit="1"/>
    </xf>
    <xf numFmtId="170" fontId="11" fillId="0" borderId="1" xfId="0" applyNumberFormat="1" applyFont="1" applyFill="1" applyBorder="1" applyAlignment="1">
      <alignment horizontal="center" vertical="center" shrinkToFit="1"/>
    </xf>
    <xf numFmtId="166" fontId="5" fillId="0" borderId="1" xfId="0" applyNumberFormat="1" applyFont="1" applyFill="1" applyBorder="1" applyAlignment="1">
      <alignment horizontal="center" vertical="center" shrinkToFit="1"/>
    </xf>
    <xf numFmtId="164" fontId="18" fillId="0" borderId="1" xfId="0" applyNumberFormat="1" applyFont="1" applyFill="1" applyBorder="1" applyAlignment="1">
      <alignment horizontal="justify" vertical="top" wrapText="1"/>
    </xf>
    <xf numFmtId="171" fontId="6" fillId="0" borderId="5" xfId="2" applyNumberFormat="1" applyFont="1" applyFill="1" applyBorder="1" applyAlignment="1" applyProtection="1">
      <alignment horizontal="center" vertical="center" shrinkToFit="1"/>
      <protection locked="0"/>
    </xf>
    <xf numFmtId="171" fontId="5" fillId="0" borderId="5" xfId="2" applyNumberFormat="1" applyFont="1" applyFill="1" applyBorder="1" applyAlignment="1" applyProtection="1">
      <alignment horizontal="center" vertical="center" shrinkToFit="1"/>
      <protection locked="0"/>
    </xf>
    <xf numFmtId="164" fontId="13" fillId="0" borderId="1" xfId="0" applyNumberFormat="1" applyFont="1" applyFill="1" applyBorder="1" applyAlignment="1">
      <alignment horizontal="center" vertical="center" wrapText="1" shrinkToFit="1"/>
    </xf>
    <xf numFmtId="164" fontId="26" fillId="0" borderId="1" xfId="0" applyNumberFormat="1" applyFont="1" applyFill="1" applyBorder="1" applyAlignment="1">
      <alignment horizontal="center" vertical="center" wrapText="1" shrinkToFit="1"/>
    </xf>
    <xf numFmtId="165" fontId="5" fillId="0" borderId="1" xfId="0" applyNumberFormat="1" applyFont="1" applyFill="1" applyBorder="1" applyAlignment="1">
      <alignment horizontal="center" vertical="center" shrinkToFit="1"/>
    </xf>
    <xf numFmtId="164" fontId="14" fillId="0" borderId="1" xfId="0" applyNumberFormat="1" applyFont="1" applyFill="1" applyBorder="1" applyAlignment="1">
      <alignment horizontal="center" vertical="center" wrapText="1" shrinkToFit="1"/>
    </xf>
    <xf numFmtId="164" fontId="13" fillId="0" borderId="1" xfId="0" applyNumberFormat="1" applyFont="1" applyFill="1" applyBorder="1" applyAlignment="1">
      <alignment horizontal="center" vertical="center" wrapText="1"/>
    </xf>
    <xf numFmtId="166" fontId="6" fillId="0" borderId="1" xfId="0" applyNumberFormat="1" applyFont="1" applyFill="1" applyBorder="1" applyAlignment="1">
      <alignment horizontal="center" vertical="center" shrinkToFit="1"/>
    </xf>
    <xf numFmtId="0" fontId="2"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xf>
    <xf numFmtId="49" fontId="24" fillId="0" borderId="0" xfId="0" applyNumberFormat="1" applyFont="1" applyFill="1" applyAlignment="1">
      <alignment horizontal="center" vertical="center" wrapText="1"/>
    </xf>
    <xf numFmtId="0" fontId="2" fillId="0" borderId="1" xfId="0" applyFont="1" applyFill="1" applyBorder="1" applyAlignment="1">
      <alignment horizontal="center" vertical="center" wrapText="1"/>
    </xf>
    <xf numFmtId="0" fontId="0" fillId="0" borderId="1" xfId="0" applyFill="1" applyBorder="1"/>
    <xf numFmtId="49" fontId="4" fillId="0" borderId="0" xfId="0" applyNumberFormat="1" applyFont="1" applyFill="1" applyAlignment="1">
      <alignment horizontal="center"/>
    </xf>
    <xf numFmtId="49" fontId="5" fillId="0" borderId="1" xfId="0" applyNumberFormat="1" applyFont="1" applyFill="1" applyBorder="1" applyAlignment="1">
      <alignment horizontal="center" vertical="center"/>
    </xf>
    <xf numFmtId="49" fontId="16" fillId="0" borderId="1" xfId="0" applyNumberFormat="1" applyFont="1" applyFill="1" applyBorder="1" applyAlignment="1">
      <alignment horizontal="center" vertical="center"/>
    </xf>
    <xf numFmtId="0" fontId="1" fillId="0" borderId="1" xfId="0" applyFont="1" applyFill="1" applyBorder="1" applyAlignment="1">
      <alignment vertical="top" wrapText="1"/>
    </xf>
    <xf numFmtId="164" fontId="3" fillId="0" borderId="3" xfId="0" applyNumberFormat="1" applyFont="1" applyFill="1" applyBorder="1" applyAlignment="1">
      <alignment horizontal="left" wrapText="1"/>
    </xf>
    <xf numFmtId="164" fontId="16" fillId="0" borderId="1" xfId="0" applyNumberFormat="1" applyFont="1" applyFill="1" applyBorder="1" applyAlignment="1">
      <alignment horizontal="center" vertical="center" wrapText="1" shrinkToFit="1"/>
    </xf>
    <xf numFmtId="164" fontId="28" fillId="0" borderId="1" xfId="0" applyNumberFormat="1" applyFont="1" applyFill="1" applyBorder="1" applyAlignment="1">
      <alignment horizontal="center" vertical="center" wrapText="1" shrinkToFit="1"/>
    </xf>
    <xf numFmtId="164" fontId="29" fillId="0" borderId="1" xfId="0" applyNumberFormat="1" applyFont="1" applyFill="1" applyBorder="1" applyAlignment="1">
      <alignment horizontal="center" vertical="center" wrapText="1" shrinkToFit="1"/>
    </xf>
  </cellXfs>
  <cellStyles count="3">
    <cellStyle name="Звичайний 2" xfId="1"/>
    <cellStyle name="Звичайний 3" xfId="2"/>
    <cellStyle name="Обычный" xfId="0" builtinId="0"/>
  </cellStyles>
  <dxfs count="0"/>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56"/>
  <sheetViews>
    <sheetView showZeros="0" tabSelected="1" view="pageBreakPreview" zoomScale="90" zoomScaleNormal="89" zoomScaleSheetLayoutView="90" workbookViewId="0">
      <pane xSplit="4" ySplit="4" topLeftCell="E317" activePane="bottomRight" state="frozen"/>
      <selection pane="topRight" activeCell="C1" sqref="C1"/>
      <selection pane="bottomLeft" activeCell="A5" sqref="A5"/>
      <selection pane="bottomRight" sqref="A1:XFD1048576"/>
    </sheetView>
  </sheetViews>
  <sheetFormatPr defaultColWidth="9.140625" defaultRowHeight="12.75" x14ac:dyDescent="0.2"/>
  <cols>
    <col min="1" max="1" width="6.5703125" style="3" hidden="1" customWidth="1"/>
    <col min="2" max="2" width="6.5703125" style="3" customWidth="1"/>
    <col min="3" max="3" width="6.28515625" style="3" hidden="1" customWidth="1"/>
    <col min="4" max="4" width="66.85546875" style="4" customWidth="1"/>
    <col min="5" max="5" width="12.28515625" style="2" customWidth="1"/>
    <col min="6" max="6" width="14" style="2" customWidth="1"/>
    <col min="7" max="7" width="14.140625" style="2" customWidth="1"/>
    <col min="8" max="8" width="12.7109375" style="2" customWidth="1"/>
    <col min="9" max="9" width="7.5703125" style="2" customWidth="1"/>
    <col min="10" max="10" width="0.85546875" style="2" hidden="1" customWidth="1"/>
    <col min="11" max="11" width="6.5703125" style="2" customWidth="1"/>
    <col min="12" max="12" width="11" style="2" customWidth="1"/>
    <col min="13" max="13" width="12" style="2" customWidth="1"/>
    <col min="14" max="14" width="9.42578125" style="2" customWidth="1"/>
    <col min="15" max="15" width="11.7109375" style="2" customWidth="1"/>
    <col min="16" max="16" width="13.42578125" style="59" customWidth="1"/>
    <col min="17" max="16384" width="9.140625" style="2"/>
  </cols>
  <sheetData>
    <row r="1" spans="1:15" ht="45" customHeight="1" x14ac:dyDescent="0.2">
      <c r="A1" s="105" t="s">
        <v>450</v>
      </c>
      <c r="B1" s="105"/>
      <c r="C1" s="105"/>
      <c r="D1" s="105"/>
      <c r="E1" s="105"/>
      <c r="F1" s="105"/>
      <c r="G1" s="105"/>
      <c r="H1" s="105"/>
      <c r="I1" s="105"/>
      <c r="J1" s="105"/>
      <c r="K1" s="105"/>
      <c r="L1" s="105"/>
      <c r="M1" s="105"/>
      <c r="N1" s="105"/>
      <c r="O1" s="105"/>
    </row>
    <row r="2" spans="1:15" ht="23.25" customHeight="1" x14ac:dyDescent="0.25">
      <c r="O2" s="85" t="s">
        <v>17</v>
      </c>
    </row>
    <row r="3" spans="1:15" ht="23.25" customHeight="1" x14ac:dyDescent="0.2">
      <c r="A3" s="109" t="s">
        <v>119</v>
      </c>
      <c r="B3" s="110" t="s">
        <v>118</v>
      </c>
      <c r="C3" s="104"/>
      <c r="D3" s="111"/>
      <c r="E3" s="106" t="s">
        <v>28</v>
      </c>
      <c r="F3" s="106" t="s">
        <v>18</v>
      </c>
      <c r="G3" s="106"/>
      <c r="H3" s="106" t="s">
        <v>79</v>
      </c>
      <c r="I3" s="106" t="s">
        <v>0</v>
      </c>
      <c r="J3" s="106"/>
      <c r="K3" s="106"/>
      <c r="L3" s="106" t="s">
        <v>451</v>
      </c>
      <c r="M3" s="106" t="s">
        <v>454</v>
      </c>
      <c r="N3" s="106" t="s">
        <v>455</v>
      </c>
      <c r="O3" s="106" t="s">
        <v>456</v>
      </c>
    </row>
    <row r="4" spans="1:15" ht="45" customHeight="1" x14ac:dyDescent="0.2">
      <c r="A4" s="109"/>
      <c r="B4" s="110"/>
      <c r="C4" s="104"/>
      <c r="D4" s="111"/>
      <c r="E4" s="106"/>
      <c r="F4" s="103" t="s">
        <v>105</v>
      </c>
      <c r="G4" s="103" t="s">
        <v>452</v>
      </c>
      <c r="H4" s="107"/>
      <c r="I4" s="103" t="s">
        <v>94</v>
      </c>
      <c r="J4" s="103"/>
      <c r="K4" s="103" t="s">
        <v>453</v>
      </c>
      <c r="L4" s="107"/>
      <c r="M4" s="107"/>
      <c r="N4" s="107"/>
      <c r="O4" s="107"/>
    </row>
    <row r="5" spans="1:15" ht="20.25" customHeight="1" x14ac:dyDescent="0.2">
      <c r="A5" s="104"/>
      <c r="B5" s="104"/>
      <c r="C5" s="104"/>
      <c r="D5" s="5" t="s">
        <v>55</v>
      </c>
      <c r="E5" s="8"/>
      <c r="F5" s="8"/>
      <c r="G5" s="8"/>
      <c r="H5" s="8"/>
      <c r="I5" s="9">
        <f t="shared" ref="I5:I20" si="0">IF(F5&gt;0,H5/F5*100,0)</f>
        <v>0</v>
      </c>
      <c r="J5" s="9"/>
      <c r="K5" s="10">
        <f t="shared" ref="K5:K20" si="1">IF(G5&gt;0,H5/G5*100,0)</f>
        <v>0</v>
      </c>
      <c r="L5" s="1">
        <f>H5-F5</f>
        <v>0</v>
      </c>
      <c r="M5" s="28"/>
      <c r="N5" s="28"/>
      <c r="O5" s="28"/>
    </row>
    <row r="6" spans="1:15" ht="6" hidden="1" customHeight="1" x14ac:dyDescent="0.2">
      <c r="A6" s="104"/>
      <c r="B6" s="104"/>
      <c r="C6" s="104"/>
      <c r="D6" s="6"/>
      <c r="E6" s="38"/>
      <c r="F6" s="8"/>
      <c r="G6" s="8"/>
      <c r="H6" s="8"/>
      <c r="I6" s="9">
        <f t="shared" si="0"/>
        <v>0</v>
      </c>
      <c r="J6" s="9"/>
      <c r="K6" s="10">
        <f t="shared" si="1"/>
        <v>0</v>
      </c>
      <c r="L6" s="1">
        <f>H6-F6</f>
        <v>0</v>
      </c>
      <c r="M6" s="28"/>
      <c r="N6" s="28"/>
      <c r="O6" s="28"/>
    </row>
    <row r="7" spans="1:15" ht="23.25" customHeight="1" x14ac:dyDescent="0.2">
      <c r="A7" s="20" t="s">
        <v>57</v>
      </c>
      <c r="B7" s="21" t="s">
        <v>203</v>
      </c>
      <c r="C7" s="21"/>
      <c r="D7" s="70" t="s">
        <v>54</v>
      </c>
      <c r="E7" s="102">
        <v>770543.89599999995</v>
      </c>
      <c r="F7" s="102">
        <v>773727.26300000004</v>
      </c>
      <c r="G7" s="102">
        <v>160189.258</v>
      </c>
      <c r="H7" s="25">
        <v>160126.095</v>
      </c>
      <c r="I7" s="26">
        <f>IF(F7&gt;0,H7/F7*100,0)</f>
        <v>20.695418483657594</v>
      </c>
      <c r="J7" s="26">
        <f>H7/G7*100</f>
        <v>99.960569765545699</v>
      </c>
      <c r="K7" s="27">
        <f>IF(G7&gt;0,H7/G7*100,0)</f>
        <v>99.960569765545699</v>
      </c>
      <c r="L7" s="25">
        <f>H7-G7</f>
        <v>-63.163000000000466</v>
      </c>
      <c r="M7" s="25">
        <v>130208.91099999999</v>
      </c>
      <c r="N7" s="27">
        <f>H7/M7*100</f>
        <v>122.97629537812509</v>
      </c>
      <c r="O7" s="53">
        <f>H7-M7</f>
        <v>29917.184000000008</v>
      </c>
    </row>
    <row r="8" spans="1:15" ht="23.25" customHeight="1" x14ac:dyDescent="0.2">
      <c r="A8" s="20" t="s">
        <v>58</v>
      </c>
      <c r="B8" s="21" t="s">
        <v>120</v>
      </c>
      <c r="C8" s="21"/>
      <c r="D8" s="70" t="s">
        <v>53</v>
      </c>
      <c r="E8" s="25">
        <v>2082915.79</v>
      </c>
      <c r="F8" s="86">
        <v>3066911.0900900001</v>
      </c>
      <c r="G8" s="86">
        <v>863439.92104000004</v>
      </c>
      <c r="H8" s="25">
        <v>833170.03399999999</v>
      </c>
      <c r="I8" s="26">
        <f t="shared" si="0"/>
        <v>27.166422811935842</v>
      </c>
      <c r="J8" s="26">
        <f>H8/G8*100</f>
        <v>96.494268297956324</v>
      </c>
      <c r="K8" s="27">
        <f t="shared" si="1"/>
        <v>96.494268297956324</v>
      </c>
      <c r="L8" s="25">
        <f t="shared" ref="L8:L20" si="2">H8-G8</f>
        <v>-30269.88704000006</v>
      </c>
      <c r="M8" s="25">
        <v>605405.61499999999</v>
      </c>
      <c r="N8" s="27">
        <f t="shared" ref="N8:N74" si="3">H8/M8*100</f>
        <v>137.6217883278139</v>
      </c>
      <c r="O8" s="53">
        <f>H8-M8</f>
        <v>227764.41899999999</v>
      </c>
    </row>
    <row r="9" spans="1:15" ht="21" customHeight="1" x14ac:dyDescent="0.2">
      <c r="A9" s="20" t="s">
        <v>59</v>
      </c>
      <c r="B9" s="21" t="s">
        <v>121</v>
      </c>
      <c r="C9" s="21"/>
      <c r="D9" s="70" t="s">
        <v>52</v>
      </c>
      <c r="E9" s="25">
        <v>232297.98300000001</v>
      </c>
      <c r="F9" s="25">
        <v>232297.98300000001</v>
      </c>
      <c r="G9" s="25">
        <v>62924.839</v>
      </c>
      <c r="H9" s="25">
        <v>62924.775999999998</v>
      </c>
      <c r="I9" s="26">
        <f t="shared" si="0"/>
        <v>27.087956247988597</v>
      </c>
      <c r="J9" s="26">
        <f>H9/G9*100</f>
        <v>99.999899880554324</v>
      </c>
      <c r="K9" s="27">
        <f t="shared" si="1"/>
        <v>99.999899880554324</v>
      </c>
      <c r="L9" s="25">
        <f t="shared" si="2"/>
        <v>-6.3000000001920853E-2</v>
      </c>
      <c r="M9" s="25">
        <v>47663.796000000002</v>
      </c>
      <c r="N9" s="27">
        <f t="shared" si="3"/>
        <v>132.01797020111448</v>
      </c>
      <c r="O9" s="53">
        <f>H9-M9</f>
        <v>15260.979999999996</v>
      </c>
    </row>
    <row r="10" spans="1:15" ht="24" customHeight="1" x14ac:dyDescent="0.2">
      <c r="A10" s="20" t="s">
        <v>60</v>
      </c>
      <c r="B10" s="21" t="s">
        <v>122</v>
      </c>
      <c r="C10" s="21"/>
      <c r="D10" s="70" t="s">
        <v>107</v>
      </c>
      <c r="E10" s="25">
        <f>E12+E16+E20+E28+E39+E40+E48+E49+E52+E56+E60+E65+E66+E70+E71+E77+E76+E67</f>
        <v>491385.114</v>
      </c>
      <c r="F10" s="86">
        <f>F12+F16+F20+F28+F39+F40+F48+F49+F52+F56+F60+F65+F66+F70+F71+F77+F76+F67</f>
        <v>501670.40817999997</v>
      </c>
      <c r="G10" s="86">
        <f>G12+G16+G20+G28+G39+G40+G48+G49+G52+G56+G60+G65+G66+G70+G71+G77+G76+G67</f>
        <v>107678.46761999998</v>
      </c>
      <c r="H10" s="25">
        <f>H12+H16+H20+H28+H39+H40+H48+H49+H52+H56+H60+H65+H66+H70+H71+H77+H76+H67</f>
        <v>107200.86000000002</v>
      </c>
      <c r="I10" s="26">
        <f t="shared" si="0"/>
        <v>21.368782820759126</v>
      </c>
      <c r="J10" s="26">
        <f>H10/G10*100</f>
        <v>99.556450207217424</v>
      </c>
      <c r="K10" s="27">
        <f t="shared" si="1"/>
        <v>99.556450207217424</v>
      </c>
      <c r="L10" s="25">
        <f t="shared" si="2"/>
        <v>-477.60761999996612</v>
      </c>
      <c r="M10" s="25">
        <f>M12+M16+M20+M28+M39+M40+M48+M49+M52+M56+M60+M65+M66+M70+M71+M77+M76+M67</f>
        <v>91121.460999999996</v>
      </c>
      <c r="N10" s="56">
        <f t="shared" si="3"/>
        <v>117.64611631940363</v>
      </c>
      <c r="O10" s="53">
        <f t="shared" ref="O10:O74" si="4">H10-M10</f>
        <v>16079.399000000019</v>
      </c>
    </row>
    <row r="11" spans="1:15" ht="22.5" customHeight="1" x14ac:dyDescent="0.2">
      <c r="A11" s="104"/>
      <c r="B11" s="63"/>
      <c r="C11" s="63"/>
      <c r="D11" s="71" t="s">
        <v>47</v>
      </c>
      <c r="E11" s="28"/>
      <c r="F11" s="28"/>
      <c r="G11" s="24"/>
      <c r="H11" s="24"/>
      <c r="I11" s="29">
        <f t="shared" si="0"/>
        <v>0</v>
      </c>
      <c r="J11" s="29" t="e">
        <f t="shared" ref="J11:J12" si="5">H11/G11*100</f>
        <v>#DIV/0!</v>
      </c>
      <c r="K11" s="30">
        <f t="shared" si="1"/>
        <v>0</v>
      </c>
      <c r="L11" s="24">
        <f t="shared" si="2"/>
        <v>0</v>
      </c>
      <c r="M11" s="28"/>
      <c r="N11" s="30"/>
      <c r="O11" s="54">
        <f t="shared" si="4"/>
        <v>0</v>
      </c>
    </row>
    <row r="12" spans="1:15" ht="75.75" hidden="1" customHeight="1" x14ac:dyDescent="0.2">
      <c r="A12" s="104"/>
      <c r="B12" s="63" t="s">
        <v>124</v>
      </c>
      <c r="C12" s="63"/>
      <c r="D12" s="71" t="s">
        <v>362</v>
      </c>
      <c r="E12" s="28">
        <f>E14+E15</f>
        <v>0</v>
      </c>
      <c r="F12" s="28">
        <f>F14+F15</f>
        <v>0</v>
      </c>
      <c r="G12" s="28">
        <f t="shared" ref="G12" si="6">G14+G15</f>
        <v>0</v>
      </c>
      <c r="H12" s="28">
        <f t="shared" ref="H12" si="7">H14+H15</f>
        <v>0</v>
      </c>
      <c r="I12" s="29">
        <f t="shared" si="0"/>
        <v>0</v>
      </c>
      <c r="J12" s="29" t="e">
        <f t="shared" si="5"/>
        <v>#DIV/0!</v>
      </c>
      <c r="K12" s="30">
        <f t="shared" si="1"/>
        <v>0</v>
      </c>
      <c r="L12" s="24">
        <f t="shared" si="2"/>
        <v>0</v>
      </c>
      <c r="M12" s="28">
        <f t="shared" ref="M12" si="8">M14+M15</f>
        <v>0</v>
      </c>
      <c r="N12" s="30" t="e">
        <f t="shared" si="3"/>
        <v>#DIV/0!</v>
      </c>
      <c r="O12" s="54">
        <f t="shared" si="4"/>
        <v>0</v>
      </c>
    </row>
    <row r="13" spans="1:15" ht="15.75" hidden="1" x14ac:dyDescent="0.2">
      <c r="A13" s="104"/>
      <c r="B13" s="63"/>
      <c r="C13" s="63"/>
      <c r="D13" s="72" t="s">
        <v>46</v>
      </c>
      <c r="E13" s="28"/>
      <c r="F13" s="28"/>
      <c r="G13" s="24"/>
      <c r="H13" s="24"/>
      <c r="I13" s="29"/>
      <c r="J13" s="29"/>
      <c r="K13" s="30"/>
      <c r="L13" s="24">
        <f t="shared" si="2"/>
        <v>0</v>
      </c>
      <c r="M13" s="28"/>
      <c r="N13" s="30"/>
      <c r="O13" s="54">
        <f t="shared" si="4"/>
        <v>0</v>
      </c>
    </row>
    <row r="14" spans="1:15" ht="22.5" hidden="1" customHeight="1" x14ac:dyDescent="0.2">
      <c r="A14" s="104" t="s">
        <v>85</v>
      </c>
      <c r="B14" s="64" t="s">
        <v>123</v>
      </c>
      <c r="C14" s="64"/>
      <c r="D14" s="73" t="s">
        <v>204</v>
      </c>
      <c r="E14" s="24"/>
      <c r="F14" s="24"/>
      <c r="G14" s="24"/>
      <c r="H14" s="24"/>
      <c r="I14" s="29">
        <f t="shared" si="0"/>
        <v>0</v>
      </c>
      <c r="J14" s="29" t="e">
        <f t="shared" ref="J14:J84" si="9">H14/G14*100</f>
        <v>#DIV/0!</v>
      </c>
      <c r="K14" s="30">
        <f t="shared" si="1"/>
        <v>0</v>
      </c>
      <c r="L14" s="24">
        <f t="shared" si="2"/>
        <v>0</v>
      </c>
      <c r="M14" s="28"/>
      <c r="N14" s="30" t="e">
        <f t="shared" si="3"/>
        <v>#DIV/0!</v>
      </c>
      <c r="O14" s="54">
        <f t="shared" si="4"/>
        <v>0</v>
      </c>
    </row>
    <row r="15" spans="1:15" ht="15" hidden="1" customHeight="1" x14ac:dyDescent="0.2">
      <c r="A15" s="104" t="s">
        <v>88</v>
      </c>
      <c r="B15" s="64" t="s">
        <v>125</v>
      </c>
      <c r="C15" s="64"/>
      <c r="D15" s="73" t="s">
        <v>126</v>
      </c>
      <c r="E15" s="24"/>
      <c r="F15" s="24"/>
      <c r="G15" s="24"/>
      <c r="H15" s="24"/>
      <c r="I15" s="29">
        <f t="shared" si="0"/>
        <v>0</v>
      </c>
      <c r="J15" s="29" t="e">
        <f t="shared" si="9"/>
        <v>#DIV/0!</v>
      </c>
      <c r="K15" s="30">
        <f t="shared" si="1"/>
        <v>0</v>
      </c>
      <c r="L15" s="24">
        <f t="shared" si="2"/>
        <v>0</v>
      </c>
      <c r="M15" s="28"/>
      <c r="N15" s="30" t="e">
        <f t="shared" si="3"/>
        <v>#DIV/0!</v>
      </c>
      <c r="O15" s="54">
        <f t="shared" si="4"/>
        <v>0</v>
      </c>
    </row>
    <row r="16" spans="1:15" ht="24.75" hidden="1" customHeight="1" x14ac:dyDescent="0.2">
      <c r="A16" s="104"/>
      <c r="B16" s="63" t="s">
        <v>127</v>
      </c>
      <c r="C16" s="63"/>
      <c r="D16" s="74" t="s">
        <v>128</v>
      </c>
      <c r="E16" s="24">
        <f>E18+E19</f>
        <v>0</v>
      </c>
      <c r="F16" s="24">
        <f>F18+F19</f>
        <v>0</v>
      </c>
      <c r="G16" s="24">
        <f t="shared" ref="G16" si="10">G18+G19</f>
        <v>0</v>
      </c>
      <c r="H16" s="24">
        <f t="shared" ref="H16" si="11">H18+H19</f>
        <v>0</v>
      </c>
      <c r="I16" s="29">
        <f t="shared" si="0"/>
        <v>0</v>
      </c>
      <c r="J16" s="29" t="e">
        <f t="shared" si="9"/>
        <v>#DIV/0!</v>
      </c>
      <c r="K16" s="30">
        <f t="shared" si="1"/>
        <v>0</v>
      </c>
      <c r="L16" s="24">
        <f t="shared" si="2"/>
        <v>0</v>
      </c>
      <c r="M16" s="28">
        <f t="shared" ref="M16" si="12">M18+M19</f>
        <v>0</v>
      </c>
      <c r="N16" s="30" t="e">
        <f t="shared" si="3"/>
        <v>#DIV/0!</v>
      </c>
      <c r="O16" s="54">
        <f t="shared" si="4"/>
        <v>0</v>
      </c>
    </row>
    <row r="17" spans="1:15" ht="14.25" hidden="1" customHeight="1" x14ac:dyDescent="0.2">
      <c r="A17" s="104"/>
      <c r="B17" s="63"/>
      <c r="C17" s="63"/>
      <c r="D17" s="73" t="s">
        <v>46</v>
      </c>
      <c r="E17" s="24"/>
      <c r="F17" s="24"/>
      <c r="G17" s="24"/>
      <c r="H17" s="24"/>
      <c r="I17" s="29">
        <f t="shared" si="0"/>
        <v>0</v>
      </c>
      <c r="J17" s="29" t="e">
        <f t="shared" si="9"/>
        <v>#DIV/0!</v>
      </c>
      <c r="K17" s="30">
        <f t="shared" si="1"/>
        <v>0</v>
      </c>
      <c r="L17" s="24">
        <f t="shared" si="2"/>
        <v>0</v>
      </c>
      <c r="M17" s="28"/>
      <c r="N17" s="30"/>
      <c r="O17" s="54">
        <f t="shared" si="4"/>
        <v>0</v>
      </c>
    </row>
    <row r="18" spans="1:15" ht="24.75" hidden="1" customHeight="1" x14ac:dyDescent="0.2">
      <c r="A18" s="104" t="s">
        <v>86</v>
      </c>
      <c r="B18" s="64" t="s">
        <v>129</v>
      </c>
      <c r="C18" s="64"/>
      <c r="D18" s="73" t="s">
        <v>205</v>
      </c>
      <c r="E18" s="24"/>
      <c r="F18" s="24"/>
      <c r="G18" s="24"/>
      <c r="H18" s="24"/>
      <c r="I18" s="29">
        <f t="shared" si="0"/>
        <v>0</v>
      </c>
      <c r="J18" s="29" t="e">
        <f t="shared" si="9"/>
        <v>#DIV/0!</v>
      </c>
      <c r="K18" s="30">
        <f t="shared" si="1"/>
        <v>0</v>
      </c>
      <c r="L18" s="24">
        <f t="shared" si="2"/>
        <v>0</v>
      </c>
      <c r="M18" s="28"/>
      <c r="N18" s="30" t="e">
        <f t="shared" si="3"/>
        <v>#DIV/0!</v>
      </c>
      <c r="O18" s="54">
        <f t="shared" si="4"/>
        <v>0</v>
      </c>
    </row>
    <row r="19" spans="1:15" ht="24" hidden="1" customHeight="1" x14ac:dyDescent="0.2">
      <c r="A19" s="104" t="s">
        <v>97</v>
      </c>
      <c r="B19" s="64" t="s">
        <v>206</v>
      </c>
      <c r="C19" s="64"/>
      <c r="D19" s="73" t="s">
        <v>130</v>
      </c>
      <c r="E19" s="24"/>
      <c r="F19" s="24"/>
      <c r="G19" s="24"/>
      <c r="H19" s="24"/>
      <c r="I19" s="29">
        <f t="shared" si="0"/>
        <v>0</v>
      </c>
      <c r="J19" s="29" t="e">
        <f t="shared" si="9"/>
        <v>#DIV/0!</v>
      </c>
      <c r="K19" s="30">
        <f t="shared" si="1"/>
        <v>0</v>
      </c>
      <c r="L19" s="24">
        <f t="shared" si="2"/>
        <v>0</v>
      </c>
      <c r="M19" s="28"/>
      <c r="N19" s="30" t="e">
        <f t="shared" si="3"/>
        <v>#DIV/0!</v>
      </c>
      <c r="O19" s="54">
        <f t="shared" si="4"/>
        <v>0</v>
      </c>
    </row>
    <row r="20" spans="1:15" ht="46.5" customHeight="1" x14ac:dyDescent="0.2">
      <c r="A20" s="104"/>
      <c r="B20" s="63" t="s">
        <v>131</v>
      </c>
      <c r="C20" s="63"/>
      <c r="D20" s="74" t="s">
        <v>207</v>
      </c>
      <c r="E20" s="24">
        <f>E24+E27+E22+E23</f>
        <v>214350.15600000002</v>
      </c>
      <c r="F20" s="24">
        <f>F24+F27+F22+F23+F26</f>
        <v>215796.47399999999</v>
      </c>
      <c r="G20" s="24">
        <f>G24+G27+G22+G23+G26</f>
        <v>47240.821000000004</v>
      </c>
      <c r="H20" s="24">
        <f>H24+H27+H22+H23+H26</f>
        <v>47240.82</v>
      </c>
      <c r="I20" s="29">
        <f t="shared" si="0"/>
        <v>21.891377150119702</v>
      </c>
      <c r="J20" s="29">
        <f t="shared" si="9"/>
        <v>99.999997883186651</v>
      </c>
      <c r="K20" s="29">
        <f t="shared" si="1"/>
        <v>99.999997883186651</v>
      </c>
      <c r="L20" s="24">
        <f t="shared" si="2"/>
        <v>-1.0000000038417056E-3</v>
      </c>
      <c r="M20" s="24">
        <f>M23+M27+M22+M24</f>
        <v>50435.121999999996</v>
      </c>
      <c r="N20" s="57">
        <f t="shared" si="3"/>
        <v>93.666512792414778</v>
      </c>
      <c r="O20" s="54">
        <f t="shared" si="4"/>
        <v>-3194.301999999996</v>
      </c>
    </row>
    <row r="21" spans="1:15" ht="21.75" customHeight="1" x14ac:dyDescent="0.2">
      <c r="A21" s="104"/>
      <c r="B21" s="63"/>
      <c r="C21" s="63"/>
      <c r="D21" s="73" t="s">
        <v>46</v>
      </c>
      <c r="E21" s="24"/>
      <c r="F21" s="24"/>
      <c r="G21" s="24"/>
      <c r="H21" s="24"/>
      <c r="I21" s="29">
        <f t="shared" ref="I21:I23" si="13">IF(F21&gt;0,H21/F21*100,0)</f>
        <v>0</v>
      </c>
      <c r="J21" s="29" t="e">
        <f t="shared" ref="J21:J23" si="14">H21/G21*100</f>
        <v>#DIV/0!</v>
      </c>
      <c r="K21" s="29">
        <f t="shared" ref="K21:K23" si="15">IF(G21&gt;0,H21/G21*100,0)</f>
        <v>0</v>
      </c>
      <c r="L21" s="24"/>
      <c r="M21" s="28"/>
      <c r="N21" s="57"/>
      <c r="O21" s="54">
        <f t="shared" si="4"/>
        <v>0</v>
      </c>
    </row>
    <row r="22" spans="1:15" ht="29.25" hidden="1" customHeight="1" x14ac:dyDescent="0.2">
      <c r="A22" s="104"/>
      <c r="B22" s="63" t="s">
        <v>194</v>
      </c>
      <c r="C22" s="63"/>
      <c r="D22" s="73" t="s">
        <v>363</v>
      </c>
      <c r="E22" s="24"/>
      <c r="F22" s="24"/>
      <c r="G22" s="24"/>
      <c r="H22" s="24"/>
      <c r="I22" s="29">
        <f t="shared" si="13"/>
        <v>0</v>
      </c>
      <c r="J22" s="29" t="e">
        <f t="shared" si="14"/>
        <v>#DIV/0!</v>
      </c>
      <c r="K22" s="29">
        <f t="shared" si="15"/>
        <v>0</v>
      </c>
      <c r="L22" s="24"/>
      <c r="M22" s="24"/>
      <c r="N22" s="57" t="e">
        <f t="shared" si="3"/>
        <v>#DIV/0!</v>
      </c>
      <c r="O22" s="54">
        <f t="shared" si="4"/>
        <v>0</v>
      </c>
    </row>
    <row r="23" spans="1:15" ht="29.25" customHeight="1" x14ac:dyDescent="0.2">
      <c r="A23" s="104"/>
      <c r="B23" s="63" t="s">
        <v>364</v>
      </c>
      <c r="C23" s="63"/>
      <c r="D23" s="73" t="s">
        <v>365</v>
      </c>
      <c r="E23" s="24">
        <v>451.8</v>
      </c>
      <c r="F23" s="24">
        <v>451.8</v>
      </c>
      <c r="G23" s="24">
        <v>96.831999999999994</v>
      </c>
      <c r="H23" s="24">
        <v>96.831000000000003</v>
      </c>
      <c r="I23" s="29">
        <f t="shared" si="13"/>
        <v>21.432270916334662</v>
      </c>
      <c r="J23" s="29">
        <f t="shared" si="14"/>
        <v>99.99896728354264</v>
      </c>
      <c r="K23" s="29">
        <f t="shared" si="15"/>
        <v>99.99896728354264</v>
      </c>
      <c r="L23" s="93">
        <f t="shared" ref="L23:L159" si="16">H23-G23</f>
        <v>-9.9999999999056399E-4</v>
      </c>
      <c r="M23" s="24">
        <v>232.30600000000001</v>
      </c>
      <c r="N23" s="57">
        <f t="shared" si="3"/>
        <v>41.682522190558998</v>
      </c>
      <c r="O23" s="54">
        <f t="shared" si="4"/>
        <v>-135.47500000000002</v>
      </c>
    </row>
    <row r="24" spans="1:15" ht="32.25" customHeight="1" x14ac:dyDescent="0.2">
      <c r="A24" s="104" t="s">
        <v>40</v>
      </c>
      <c r="B24" s="64" t="s">
        <v>208</v>
      </c>
      <c r="C24" s="64" t="s">
        <v>133</v>
      </c>
      <c r="D24" s="73" t="s">
        <v>134</v>
      </c>
      <c r="E24" s="24">
        <v>55765.053</v>
      </c>
      <c r="F24" s="24">
        <v>56011.370999999999</v>
      </c>
      <c r="G24" s="24">
        <v>12503.375</v>
      </c>
      <c r="H24" s="24">
        <v>12503.375</v>
      </c>
      <c r="I24" s="29">
        <f t="shared" ref="I24:I159" si="17">IF(F24&gt;0,H24/F24*100,0)</f>
        <v>22.322922607982584</v>
      </c>
      <c r="J24" s="29"/>
      <c r="K24" s="30">
        <f t="shared" ref="K24:K159" si="18">IF(G24&gt;0,H24/G24*100,0)</f>
        <v>100</v>
      </c>
      <c r="L24" s="93">
        <f t="shared" si="16"/>
        <v>0</v>
      </c>
      <c r="M24" s="24">
        <v>13093.398999999999</v>
      </c>
      <c r="N24" s="57">
        <f t="shared" si="3"/>
        <v>95.493729321164039</v>
      </c>
      <c r="O24" s="54">
        <f t="shared" si="4"/>
        <v>-590.02399999999943</v>
      </c>
    </row>
    <row r="25" spans="1:15" ht="17.25" hidden="1" customHeight="1" x14ac:dyDescent="0.2">
      <c r="A25" s="104"/>
      <c r="B25" s="64" t="s">
        <v>132</v>
      </c>
      <c r="C25" s="64"/>
      <c r="D25" s="73" t="s">
        <v>337</v>
      </c>
      <c r="E25" s="24"/>
      <c r="F25" s="24"/>
      <c r="G25" s="24"/>
      <c r="H25" s="24"/>
      <c r="I25" s="29">
        <f t="shared" ref="I25:I26" si="19">IF(F25&gt;0,H25/F25*100,0)</f>
        <v>0</v>
      </c>
      <c r="J25" s="29"/>
      <c r="K25" s="30">
        <f t="shared" ref="K25:K26" si="20">IF(G25&gt;0,H25/G25*100,0)</f>
        <v>0</v>
      </c>
      <c r="L25" s="51">
        <f t="shared" ref="L25:L26" si="21">H25-G25</f>
        <v>0</v>
      </c>
      <c r="M25" s="24"/>
      <c r="N25" s="30" t="e">
        <f t="shared" si="3"/>
        <v>#DIV/0!</v>
      </c>
      <c r="O25" s="54">
        <f t="shared" si="4"/>
        <v>0</v>
      </c>
    </row>
    <row r="26" spans="1:15" ht="30" customHeight="1" x14ac:dyDescent="0.2">
      <c r="A26" s="104"/>
      <c r="B26" s="64" t="s">
        <v>132</v>
      </c>
      <c r="C26" s="64"/>
      <c r="D26" s="73" t="s">
        <v>382</v>
      </c>
      <c r="E26" s="24"/>
      <c r="F26" s="24">
        <v>1200</v>
      </c>
      <c r="G26" s="24">
        <v>201.9</v>
      </c>
      <c r="H26" s="24">
        <v>201.9</v>
      </c>
      <c r="I26" s="29">
        <f t="shared" si="19"/>
        <v>16.825000000000003</v>
      </c>
      <c r="J26" s="29"/>
      <c r="K26" s="30">
        <f t="shared" si="20"/>
        <v>100</v>
      </c>
      <c r="L26" s="51">
        <f t="shared" si="21"/>
        <v>0</v>
      </c>
      <c r="M26" s="24"/>
      <c r="N26" s="30"/>
      <c r="O26" s="54">
        <f t="shared" si="4"/>
        <v>201.9</v>
      </c>
    </row>
    <row r="27" spans="1:15" ht="30.75" customHeight="1" x14ac:dyDescent="0.2">
      <c r="A27" s="104" t="s">
        <v>7</v>
      </c>
      <c r="B27" s="64" t="s">
        <v>209</v>
      </c>
      <c r="C27" s="64" t="s">
        <v>133</v>
      </c>
      <c r="D27" s="73" t="s">
        <v>135</v>
      </c>
      <c r="E27" s="24">
        <v>158133.30300000001</v>
      </c>
      <c r="F27" s="24">
        <v>158133.30300000001</v>
      </c>
      <c r="G27" s="24">
        <v>34438.714</v>
      </c>
      <c r="H27" s="24">
        <v>34438.714</v>
      </c>
      <c r="I27" s="29">
        <f t="shared" si="17"/>
        <v>21.778280315816836</v>
      </c>
      <c r="J27" s="29">
        <f t="shared" si="9"/>
        <v>100</v>
      </c>
      <c r="K27" s="30">
        <f t="shared" si="18"/>
        <v>100</v>
      </c>
      <c r="L27" s="24">
        <f t="shared" si="16"/>
        <v>0</v>
      </c>
      <c r="M27" s="24">
        <v>37109.417000000001</v>
      </c>
      <c r="N27" s="58">
        <f t="shared" si="3"/>
        <v>92.803166376879489</v>
      </c>
      <c r="O27" s="54">
        <f t="shared" si="4"/>
        <v>-2670.7030000000013</v>
      </c>
    </row>
    <row r="28" spans="1:15" ht="14.25" hidden="1" customHeight="1" x14ac:dyDescent="0.2">
      <c r="A28" s="104"/>
      <c r="B28" s="63">
        <v>3040</v>
      </c>
      <c r="C28" s="63"/>
      <c r="D28" s="74" t="s">
        <v>210</v>
      </c>
      <c r="E28" s="24">
        <f>SUM(E30:E36)</f>
        <v>0</v>
      </c>
      <c r="F28" s="24">
        <f>SUM(F30:F36)</f>
        <v>0</v>
      </c>
      <c r="G28" s="24">
        <f>SUM(G30:G38)</f>
        <v>0</v>
      </c>
      <c r="H28" s="24">
        <f t="shared" ref="H28" si="22">SUM(H30:H38)</f>
        <v>0</v>
      </c>
      <c r="I28" s="29">
        <f t="shared" si="17"/>
        <v>0</v>
      </c>
      <c r="J28" s="29"/>
      <c r="K28" s="30">
        <f t="shared" si="18"/>
        <v>0</v>
      </c>
      <c r="L28" s="24">
        <f t="shared" si="16"/>
        <v>0</v>
      </c>
      <c r="M28" s="28">
        <v>0</v>
      </c>
      <c r="N28" s="58" t="e">
        <f t="shared" si="3"/>
        <v>#DIV/0!</v>
      </c>
      <c r="O28" s="54">
        <f t="shared" si="4"/>
        <v>0</v>
      </c>
    </row>
    <row r="29" spans="1:15" ht="13.5" hidden="1" customHeight="1" x14ac:dyDescent="0.2">
      <c r="A29" s="104"/>
      <c r="B29" s="63"/>
      <c r="C29" s="63"/>
      <c r="D29" s="73" t="s">
        <v>46</v>
      </c>
      <c r="E29" s="24"/>
      <c r="F29" s="24"/>
      <c r="G29" s="24"/>
      <c r="H29" s="24"/>
      <c r="I29" s="29"/>
      <c r="J29" s="29"/>
      <c r="K29" s="30"/>
      <c r="L29" s="24"/>
      <c r="M29" s="28"/>
      <c r="N29" s="58" t="e">
        <f t="shared" si="3"/>
        <v>#DIV/0!</v>
      </c>
      <c r="O29" s="54">
        <f t="shared" si="4"/>
        <v>0</v>
      </c>
    </row>
    <row r="30" spans="1:15" ht="15.75" hidden="1" x14ac:dyDescent="0.2">
      <c r="A30" s="104" t="s">
        <v>61</v>
      </c>
      <c r="B30" s="64">
        <v>3041</v>
      </c>
      <c r="C30" s="64" t="s">
        <v>136</v>
      </c>
      <c r="D30" s="73" t="s">
        <v>137</v>
      </c>
      <c r="E30" s="24"/>
      <c r="F30" s="24"/>
      <c r="G30" s="24"/>
      <c r="H30" s="24"/>
      <c r="I30" s="29">
        <f t="shared" si="17"/>
        <v>0</v>
      </c>
      <c r="J30" s="29" t="e">
        <f t="shared" si="9"/>
        <v>#DIV/0!</v>
      </c>
      <c r="K30" s="30">
        <f t="shared" si="18"/>
        <v>0</v>
      </c>
      <c r="L30" s="24">
        <f t="shared" si="16"/>
        <v>0</v>
      </c>
      <c r="M30" s="28"/>
      <c r="N30" s="58" t="e">
        <f t="shared" si="3"/>
        <v>#DIV/0!</v>
      </c>
      <c r="O30" s="54">
        <f t="shared" si="4"/>
        <v>0</v>
      </c>
    </row>
    <row r="31" spans="1:15" ht="15.75" hidden="1" x14ac:dyDescent="0.2">
      <c r="A31" s="104" t="s">
        <v>62</v>
      </c>
      <c r="B31" s="64">
        <v>3042</v>
      </c>
      <c r="C31" s="64" t="s">
        <v>136</v>
      </c>
      <c r="D31" s="73" t="s">
        <v>142</v>
      </c>
      <c r="E31" s="24"/>
      <c r="F31" s="24"/>
      <c r="G31" s="24"/>
      <c r="H31" s="24"/>
      <c r="I31" s="29">
        <f t="shared" si="17"/>
        <v>0</v>
      </c>
      <c r="J31" s="29" t="e">
        <f t="shared" si="9"/>
        <v>#DIV/0!</v>
      </c>
      <c r="K31" s="30">
        <f t="shared" si="18"/>
        <v>0</v>
      </c>
      <c r="L31" s="24">
        <f t="shared" si="16"/>
        <v>0</v>
      </c>
      <c r="M31" s="28"/>
      <c r="N31" s="58" t="e">
        <f t="shared" si="3"/>
        <v>#DIV/0!</v>
      </c>
      <c r="O31" s="54">
        <f t="shared" si="4"/>
        <v>0</v>
      </c>
    </row>
    <row r="32" spans="1:15" ht="15.75" hidden="1" x14ac:dyDescent="0.2">
      <c r="A32" s="104" t="s">
        <v>63</v>
      </c>
      <c r="B32" s="64">
        <v>3043</v>
      </c>
      <c r="C32" s="64" t="s">
        <v>136</v>
      </c>
      <c r="D32" s="73" t="s">
        <v>138</v>
      </c>
      <c r="E32" s="24"/>
      <c r="F32" s="24"/>
      <c r="G32" s="24"/>
      <c r="H32" s="24"/>
      <c r="I32" s="29">
        <f t="shared" si="17"/>
        <v>0</v>
      </c>
      <c r="J32" s="29" t="e">
        <f t="shared" si="9"/>
        <v>#DIV/0!</v>
      </c>
      <c r="K32" s="30">
        <f t="shared" si="18"/>
        <v>0</v>
      </c>
      <c r="L32" s="24">
        <f t="shared" si="16"/>
        <v>0</v>
      </c>
      <c r="M32" s="28"/>
      <c r="N32" s="58" t="e">
        <f t="shared" si="3"/>
        <v>#DIV/0!</v>
      </c>
      <c r="O32" s="54">
        <f t="shared" si="4"/>
        <v>0</v>
      </c>
    </row>
    <row r="33" spans="1:15" ht="31.5" hidden="1" x14ac:dyDescent="0.2">
      <c r="A33" s="104" t="s">
        <v>64</v>
      </c>
      <c r="B33" s="64">
        <v>3044</v>
      </c>
      <c r="C33" s="64" t="s">
        <v>136</v>
      </c>
      <c r="D33" s="73" t="s">
        <v>139</v>
      </c>
      <c r="E33" s="24"/>
      <c r="F33" s="24"/>
      <c r="G33" s="24"/>
      <c r="H33" s="24"/>
      <c r="I33" s="29">
        <f t="shared" si="17"/>
        <v>0</v>
      </c>
      <c r="J33" s="29" t="e">
        <f t="shared" si="9"/>
        <v>#DIV/0!</v>
      </c>
      <c r="K33" s="30">
        <f t="shared" si="18"/>
        <v>0</v>
      </c>
      <c r="L33" s="24">
        <f t="shared" si="16"/>
        <v>0</v>
      </c>
      <c r="M33" s="28"/>
      <c r="N33" s="58" t="e">
        <f t="shared" si="3"/>
        <v>#DIV/0!</v>
      </c>
      <c r="O33" s="54">
        <f t="shared" si="4"/>
        <v>0</v>
      </c>
    </row>
    <row r="34" spans="1:15" ht="15.75" hidden="1" x14ac:dyDescent="0.2">
      <c r="A34" s="104" t="s">
        <v>89</v>
      </c>
      <c r="B34" s="64">
        <v>3045</v>
      </c>
      <c r="C34" s="64" t="s">
        <v>136</v>
      </c>
      <c r="D34" s="73" t="s">
        <v>140</v>
      </c>
      <c r="E34" s="24"/>
      <c r="F34" s="24"/>
      <c r="G34" s="24"/>
      <c r="H34" s="24"/>
      <c r="I34" s="29">
        <f t="shared" si="17"/>
        <v>0</v>
      </c>
      <c r="J34" s="29" t="e">
        <f t="shared" si="9"/>
        <v>#DIV/0!</v>
      </c>
      <c r="K34" s="30">
        <f t="shared" si="18"/>
        <v>0</v>
      </c>
      <c r="L34" s="24">
        <f t="shared" si="16"/>
        <v>0</v>
      </c>
      <c r="M34" s="28"/>
      <c r="N34" s="58" t="e">
        <f t="shared" si="3"/>
        <v>#DIV/0!</v>
      </c>
      <c r="O34" s="54">
        <f t="shared" si="4"/>
        <v>0</v>
      </c>
    </row>
    <row r="35" spans="1:15" ht="15.75" hidden="1" x14ac:dyDescent="0.2">
      <c r="A35" s="104" t="s">
        <v>23</v>
      </c>
      <c r="B35" s="64">
        <v>3046</v>
      </c>
      <c r="C35" s="64" t="s">
        <v>136</v>
      </c>
      <c r="D35" s="73" t="s">
        <v>141</v>
      </c>
      <c r="E35" s="24"/>
      <c r="F35" s="24"/>
      <c r="G35" s="24"/>
      <c r="H35" s="24"/>
      <c r="I35" s="29">
        <f t="shared" si="17"/>
        <v>0</v>
      </c>
      <c r="J35" s="29" t="e">
        <f t="shared" si="9"/>
        <v>#DIV/0!</v>
      </c>
      <c r="K35" s="30">
        <f t="shared" si="18"/>
        <v>0</v>
      </c>
      <c r="L35" s="24">
        <f t="shared" si="16"/>
        <v>0</v>
      </c>
      <c r="M35" s="28"/>
      <c r="N35" s="58" t="e">
        <f t="shared" si="3"/>
        <v>#DIV/0!</v>
      </c>
      <c r="O35" s="54">
        <f t="shared" si="4"/>
        <v>0</v>
      </c>
    </row>
    <row r="36" spans="1:15" ht="31.5" hidden="1" x14ac:dyDescent="0.2">
      <c r="A36" s="104" t="s">
        <v>98</v>
      </c>
      <c r="B36" s="64">
        <v>3047</v>
      </c>
      <c r="C36" s="64" t="s">
        <v>136</v>
      </c>
      <c r="D36" s="73" t="s">
        <v>211</v>
      </c>
      <c r="E36" s="24"/>
      <c r="F36" s="24"/>
      <c r="G36" s="24"/>
      <c r="H36" s="24"/>
      <c r="I36" s="29">
        <f t="shared" si="17"/>
        <v>0</v>
      </c>
      <c r="J36" s="29" t="e">
        <f t="shared" si="9"/>
        <v>#DIV/0!</v>
      </c>
      <c r="K36" s="30">
        <f t="shared" si="18"/>
        <v>0</v>
      </c>
      <c r="L36" s="24">
        <f t="shared" si="16"/>
        <v>0</v>
      </c>
      <c r="M36" s="28"/>
      <c r="N36" s="58" t="e">
        <f t="shared" si="3"/>
        <v>#DIV/0!</v>
      </c>
      <c r="O36" s="54">
        <f t="shared" si="4"/>
        <v>0</v>
      </c>
    </row>
    <row r="37" spans="1:15" ht="31.5" hidden="1" x14ac:dyDescent="0.2">
      <c r="A37" s="104" t="s">
        <v>24</v>
      </c>
      <c r="B37" s="64">
        <v>3050</v>
      </c>
      <c r="C37" s="64" t="s">
        <v>133</v>
      </c>
      <c r="D37" s="73" t="s">
        <v>145</v>
      </c>
      <c r="E37" s="24"/>
      <c r="F37" s="24"/>
      <c r="G37" s="24"/>
      <c r="H37" s="24"/>
      <c r="I37" s="29">
        <f t="shared" ref="I37:I38" si="23">IF(F37&gt;0,H37/F37*100,0)</f>
        <v>0</v>
      </c>
      <c r="J37" s="29" t="e">
        <f t="shared" ref="J37:J38" si="24">H37/G37*100</f>
        <v>#DIV/0!</v>
      </c>
      <c r="K37" s="30">
        <f t="shared" ref="K37:K38" si="25">IF(G37&gt;0,H37/G37*100,0)</f>
        <v>0</v>
      </c>
      <c r="L37" s="24">
        <f t="shared" ref="L37:L38" si="26">H37-G37</f>
        <v>0</v>
      </c>
      <c r="M37" s="28"/>
      <c r="N37" s="58" t="e">
        <f t="shared" si="3"/>
        <v>#DIV/0!</v>
      </c>
      <c r="O37" s="54">
        <f t="shared" si="4"/>
        <v>0</v>
      </c>
    </row>
    <row r="38" spans="1:15" ht="31.5" hidden="1" x14ac:dyDescent="0.2">
      <c r="A38" s="104"/>
      <c r="B38" s="64" t="s">
        <v>143</v>
      </c>
      <c r="C38" s="64"/>
      <c r="D38" s="73" t="s">
        <v>361</v>
      </c>
      <c r="E38" s="24"/>
      <c r="F38" s="24"/>
      <c r="G38" s="24"/>
      <c r="H38" s="24"/>
      <c r="I38" s="29">
        <f t="shared" si="23"/>
        <v>0</v>
      </c>
      <c r="J38" s="29" t="e">
        <f t="shared" si="24"/>
        <v>#DIV/0!</v>
      </c>
      <c r="K38" s="30">
        <f t="shared" si="25"/>
        <v>0</v>
      </c>
      <c r="L38" s="24">
        <f t="shared" si="26"/>
        <v>0</v>
      </c>
      <c r="M38" s="28"/>
      <c r="N38" s="58" t="e">
        <f t="shared" si="3"/>
        <v>#DIV/0!</v>
      </c>
      <c r="O38" s="54">
        <f t="shared" si="4"/>
        <v>0</v>
      </c>
    </row>
    <row r="39" spans="1:15" ht="30.75" customHeight="1" x14ac:dyDescent="0.2">
      <c r="A39" s="104" t="s">
        <v>24</v>
      </c>
      <c r="B39" s="63">
        <v>3050</v>
      </c>
      <c r="C39" s="63" t="s">
        <v>133</v>
      </c>
      <c r="D39" s="74" t="s">
        <v>145</v>
      </c>
      <c r="E39" s="24">
        <v>1246.7</v>
      </c>
      <c r="F39" s="24">
        <v>1246.7</v>
      </c>
      <c r="G39" s="24">
        <v>312</v>
      </c>
      <c r="H39" s="24">
        <v>312</v>
      </c>
      <c r="I39" s="29">
        <f t="shared" si="17"/>
        <v>25.026068821689258</v>
      </c>
      <c r="J39" s="29">
        <f t="shared" si="9"/>
        <v>100</v>
      </c>
      <c r="K39" s="30">
        <f t="shared" si="18"/>
        <v>100</v>
      </c>
      <c r="L39" s="24">
        <f t="shared" si="16"/>
        <v>0</v>
      </c>
      <c r="M39" s="24">
        <v>312</v>
      </c>
      <c r="N39" s="58">
        <f t="shared" si="3"/>
        <v>100</v>
      </c>
      <c r="O39" s="54">
        <f t="shared" si="4"/>
        <v>0</v>
      </c>
    </row>
    <row r="40" spans="1:15" ht="17.25" hidden="1" customHeight="1" x14ac:dyDescent="0.2">
      <c r="A40" s="104" t="s">
        <v>31</v>
      </c>
      <c r="B40" s="63" t="s">
        <v>146</v>
      </c>
      <c r="C40" s="63" t="s">
        <v>144</v>
      </c>
      <c r="D40" s="74" t="s">
        <v>212</v>
      </c>
      <c r="E40" s="24">
        <f>SUM(E42:E46)</f>
        <v>0</v>
      </c>
      <c r="F40" s="24">
        <f>SUM(F42:F46)</f>
        <v>0</v>
      </c>
      <c r="G40" s="24">
        <f>SUM(G42:G47)</f>
        <v>0</v>
      </c>
      <c r="H40" s="24"/>
      <c r="I40" s="29">
        <f t="shared" si="17"/>
        <v>0</v>
      </c>
      <c r="J40" s="29" t="e">
        <f t="shared" si="9"/>
        <v>#DIV/0!</v>
      </c>
      <c r="K40" s="30">
        <f t="shared" si="18"/>
        <v>0</v>
      </c>
      <c r="L40" s="24">
        <f t="shared" si="16"/>
        <v>0</v>
      </c>
      <c r="M40" s="28"/>
      <c r="N40" s="39" t="e">
        <f t="shared" si="3"/>
        <v>#DIV/0!</v>
      </c>
      <c r="O40" s="54">
        <f t="shared" si="4"/>
        <v>0</v>
      </c>
    </row>
    <row r="41" spans="1:15" ht="17.25" hidden="1" customHeight="1" x14ac:dyDescent="0.2">
      <c r="A41" s="104"/>
      <c r="B41" s="63"/>
      <c r="C41" s="63"/>
      <c r="D41" s="73" t="s">
        <v>46</v>
      </c>
      <c r="E41" s="24"/>
      <c r="F41" s="24"/>
      <c r="G41" s="24"/>
      <c r="H41" s="24"/>
      <c r="I41" s="29">
        <f t="shared" ref="I41:I46" si="27">IF(F41&gt;0,H41/F41*100,0)</f>
        <v>0</v>
      </c>
      <c r="J41" s="29" t="e">
        <f t="shared" ref="J41:J46" si="28">H41/G41*100</f>
        <v>#DIV/0!</v>
      </c>
      <c r="K41" s="30">
        <f t="shared" ref="K41:K46" si="29">IF(G41&gt;0,H41/G41*100,0)</f>
        <v>0</v>
      </c>
      <c r="L41" s="24"/>
      <c r="M41" s="28"/>
      <c r="N41" s="39" t="e">
        <f t="shared" si="3"/>
        <v>#DIV/0!</v>
      </c>
      <c r="O41" s="54">
        <f t="shared" si="4"/>
        <v>0</v>
      </c>
    </row>
    <row r="42" spans="1:15" ht="18" hidden="1" customHeight="1" x14ac:dyDescent="0.2">
      <c r="A42" s="104"/>
      <c r="B42" s="64" t="s">
        <v>218</v>
      </c>
      <c r="C42" s="63"/>
      <c r="D42" s="73" t="s">
        <v>213</v>
      </c>
      <c r="E42" s="24"/>
      <c r="F42" s="24"/>
      <c r="G42" s="24"/>
      <c r="H42" s="24"/>
      <c r="I42" s="29">
        <f t="shared" si="27"/>
        <v>0</v>
      </c>
      <c r="J42" s="29" t="e">
        <f t="shared" si="28"/>
        <v>#DIV/0!</v>
      </c>
      <c r="K42" s="30">
        <f t="shared" si="29"/>
        <v>0</v>
      </c>
      <c r="L42" s="24"/>
      <c r="M42" s="28"/>
      <c r="N42" s="39" t="e">
        <f t="shared" si="3"/>
        <v>#DIV/0!</v>
      </c>
      <c r="O42" s="54">
        <f t="shared" si="4"/>
        <v>0</v>
      </c>
    </row>
    <row r="43" spans="1:15" ht="28.5" hidden="1" customHeight="1" x14ac:dyDescent="0.2">
      <c r="A43" s="104"/>
      <c r="B43" s="64" t="s">
        <v>219</v>
      </c>
      <c r="C43" s="63"/>
      <c r="D43" s="73" t="s">
        <v>214</v>
      </c>
      <c r="E43" s="24"/>
      <c r="F43" s="24"/>
      <c r="G43" s="24"/>
      <c r="H43" s="24"/>
      <c r="I43" s="29">
        <f t="shared" si="27"/>
        <v>0</v>
      </c>
      <c r="J43" s="29" t="e">
        <f t="shared" si="28"/>
        <v>#DIV/0!</v>
      </c>
      <c r="K43" s="30">
        <f t="shared" si="29"/>
        <v>0</v>
      </c>
      <c r="L43" s="24"/>
      <c r="M43" s="28"/>
      <c r="N43" s="39" t="e">
        <f t="shared" si="3"/>
        <v>#DIV/0!</v>
      </c>
      <c r="O43" s="54">
        <f t="shared" si="4"/>
        <v>0</v>
      </c>
    </row>
    <row r="44" spans="1:15" ht="30.75" hidden="1" customHeight="1" x14ac:dyDescent="0.2">
      <c r="A44" s="104"/>
      <c r="B44" s="64" t="s">
        <v>220</v>
      </c>
      <c r="C44" s="63"/>
      <c r="D44" s="73" t="s">
        <v>215</v>
      </c>
      <c r="E44" s="24"/>
      <c r="F44" s="24"/>
      <c r="G44" s="24"/>
      <c r="H44" s="24"/>
      <c r="I44" s="29">
        <f t="shared" si="27"/>
        <v>0</v>
      </c>
      <c r="J44" s="29" t="e">
        <f t="shared" si="28"/>
        <v>#DIV/0!</v>
      </c>
      <c r="K44" s="30">
        <f t="shared" si="29"/>
        <v>0</v>
      </c>
      <c r="L44" s="24"/>
      <c r="M44" s="28"/>
      <c r="N44" s="39" t="e">
        <f t="shared" si="3"/>
        <v>#DIV/0!</v>
      </c>
      <c r="O44" s="54">
        <f t="shared" si="4"/>
        <v>0</v>
      </c>
    </row>
    <row r="45" spans="1:15" ht="27.75" hidden="1" customHeight="1" x14ac:dyDescent="0.2">
      <c r="A45" s="104"/>
      <c r="B45" s="64" t="s">
        <v>221</v>
      </c>
      <c r="C45" s="63"/>
      <c r="D45" s="73" t="s">
        <v>216</v>
      </c>
      <c r="E45" s="24"/>
      <c r="F45" s="24"/>
      <c r="G45" s="24"/>
      <c r="H45" s="24"/>
      <c r="I45" s="29">
        <f t="shared" si="27"/>
        <v>0</v>
      </c>
      <c r="J45" s="29" t="e">
        <f t="shared" si="28"/>
        <v>#DIV/0!</v>
      </c>
      <c r="K45" s="30">
        <f t="shared" si="29"/>
        <v>0</v>
      </c>
      <c r="L45" s="24"/>
      <c r="M45" s="28"/>
      <c r="N45" s="39" t="e">
        <f t="shared" si="3"/>
        <v>#DIV/0!</v>
      </c>
      <c r="O45" s="54">
        <f t="shared" si="4"/>
        <v>0</v>
      </c>
    </row>
    <row r="46" spans="1:15" ht="23.25" hidden="1" customHeight="1" x14ac:dyDescent="0.2">
      <c r="A46" s="104"/>
      <c r="B46" s="64" t="s">
        <v>222</v>
      </c>
      <c r="C46" s="63"/>
      <c r="D46" s="73" t="s">
        <v>217</v>
      </c>
      <c r="E46" s="24"/>
      <c r="F46" s="24"/>
      <c r="G46" s="24"/>
      <c r="H46" s="24"/>
      <c r="I46" s="29">
        <f t="shared" si="27"/>
        <v>0</v>
      </c>
      <c r="J46" s="29" t="e">
        <f t="shared" si="28"/>
        <v>#DIV/0!</v>
      </c>
      <c r="K46" s="30">
        <f t="shared" si="29"/>
        <v>0</v>
      </c>
      <c r="L46" s="24"/>
      <c r="M46" s="28"/>
      <c r="N46" s="39" t="e">
        <f t="shared" si="3"/>
        <v>#DIV/0!</v>
      </c>
      <c r="O46" s="54">
        <f t="shared" si="4"/>
        <v>0</v>
      </c>
    </row>
    <row r="47" spans="1:15" ht="27.75" hidden="1" customHeight="1" x14ac:dyDescent="0.2">
      <c r="A47" s="104"/>
      <c r="B47" s="64" t="s">
        <v>359</v>
      </c>
      <c r="C47" s="63"/>
      <c r="D47" s="73" t="s">
        <v>360</v>
      </c>
      <c r="E47" s="24"/>
      <c r="F47" s="24"/>
      <c r="G47" s="24"/>
      <c r="H47" s="24"/>
      <c r="I47" s="29">
        <f t="shared" ref="I47" si="30">IF(F47&gt;0,H47/F47*100,0)</f>
        <v>0</v>
      </c>
      <c r="J47" s="29" t="e">
        <f t="shared" ref="J47" si="31">H47/G47*100</f>
        <v>#DIV/0!</v>
      </c>
      <c r="K47" s="30">
        <f t="shared" ref="K47" si="32">IF(G47&gt;0,H47/G47*100,0)</f>
        <v>0</v>
      </c>
      <c r="L47" s="24">
        <f t="shared" ref="L47" si="33">H47-G47</f>
        <v>0</v>
      </c>
      <c r="M47" s="28"/>
      <c r="N47" s="39" t="e">
        <f t="shared" si="3"/>
        <v>#DIV/0!</v>
      </c>
      <c r="O47" s="54">
        <f t="shared" si="4"/>
        <v>0</v>
      </c>
    </row>
    <row r="48" spans="1:15" ht="30.75" customHeight="1" x14ac:dyDescent="0.2">
      <c r="A48" s="104" t="s">
        <v>12</v>
      </c>
      <c r="B48" s="63" t="s">
        <v>147</v>
      </c>
      <c r="C48" s="63" t="s">
        <v>148</v>
      </c>
      <c r="D48" s="74" t="s">
        <v>223</v>
      </c>
      <c r="E48" s="24">
        <v>48</v>
      </c>
      <c r="F48" s="24">
        <v>48</v>
      </c>
      <c r="G48" s="24">
        <v>12</v>
      </c>
      <c r="H48" s="24">
        <v>10.744999999999999</v>
      </c>
      <c r="I48" s="29">
        <f t="shared" si="17"/>
        <v>22.385416666666664</v>
      </c>
      <c r="J48" s="29">
        <f t="shared" si="9"/>
        <v>89.541666666666657</v>
      </c>
      <c r="K48" s="30">
        <f t="shared" si="18"/>
        <v>89.541666666666657</v>
      </c>
      <c r="L48" s="24">
        <f t="shared" ref="L48" si="34">H48-G48</f>
        <v>-1.2550000000000008</v>
      </c>
      <c r="M48" s="24"/>
      <c r="N48" s="39" t="e">
        <f t="shared" si="3"/>
        <v>#DIV/0!</v>
      </c>
      <c r="O48" s="54">
        <f t="shared" si="4"/>
        <v>10.744999999999999</v>
      </c>
    </row>
    <row r="49" spans="1:15" ht="45.75" customHeight="1" x14ac:dyDescent="0.2">
      <c r="A49" s="104"/>
      <c r="B49" s="63" t="s">
        <v>179</v>
      </c>
      <c r="C49" s="63"/>
      <c r="D49" s="74" t="s">
        <v>224</v>
      </c>
      <c r="E49" s="24">
        <f>E51</f>
        <v>43830.33</v>
      </c>
      <c r="F49" s="24">
        <f>F51</f>
        <v>43830.33</v>
      </c>
      <c r="G49" s="24">
        <f t="shared" ref="G49" si="35">G51</f>
        <v>11404.742</v>
      </c>
      <c r="H49" s="24">
        <f t="shared" ref="H49" si="36">H51</f>
        <v>11404.731</v>
      </c>
      <c r="I49" s="29">
        <f t="shared" si="17"/>
        <v>26.02018054621081</v>
      </c>
      <c r="J49" s="29">
        <f t="shared" si="9"/>
        <v>99.999903548892206</v>
      </c>
      <c r="K49" s="30">
        <f t="shared" si="18"/>
        <v>99.999903548892206</v>
      </c>
      <c r="L49" s="24">
        <f t="shared" si="16"/>
        <v>-1.1000000000422006E-2</v>
      </c>
      <c r="M49" s="24">
        <f t="shared" ref="M49" si="37">M51</f>
        <v>7647.37</v>
      </c>
      <c r="N49" s="30">
        <f t="shared" si="3"/>
        <v>149.13272144541193</v>
      </c>
      <c r="O49" s="54">
        <f t="shared" si="4"/>
        <v>3757.3609999999999</v>
      </c>
    </row>
    <row r="50" spans="1:15" ht="22.5" customHeight="1" x14ac:dyDescent="0.2">
      <c r="A50" s="104"/>
      <c r="B50" s="63"/>
      <c r="C50" s="63"/>
      <c r="D50" s="73" t="s">
        <v>46</v>
      </c>
      <c r="E50" s="24"/>
      <c r="F50" s="24"/>
      <c r="G50" s="24"/>
      <c r="H50" s="24"/>
      <c r="I50" s="29">
        <f t="shared" si="17"/>
        <v>0</v>
      </c>
      <c r="J50" s="29" t="e">
        <f t="shared" si="9"/>
        <v>#DIV/0!</v>
      </c>
      <c r="K50" s="30">
        <f t="shared" si="18"/>
        <v>0</v>
      </c>
      <c r="L50" s="24">
        <f t="shared" si="16"/>
        <v>0</v>
      </c>
      <c r="M50" s="24"/>
      <c r="N50" s="30"/>
      <c r="O50" s="54">
        <f t="shared" si="4"/>
        <v>0</v>
      </c>
    </row>
    <row r="51" spans="1:15" ht="45" customHeight="1" x14ac:dyDescent="0.2">
      <c r="A51" s="104" t="s">
        <v>69</v>
      </c>
      <c r="B51" s="64" t="s">
        <v>149</v>
      </c>
      <c r="C51" s="63" t="s">
        <v>150</v>
      </c>
      <c r="D51" s="73" t="s">
        <v>151</v>
      </c>
      <c r="E51" s="24">
        <v>43830.33</v>
      </c>
      <c r="F51" s="24">
        <v>43830.33</v>
      </c>
      <c r="G51" s="24">
        <v>11404.742</v>
      </c>
      <c r="H51" s="24">
        <v>11404.731</v>
      </c>
      <c r="I51" s="29">
        <f t="shared" si="17"/>
        <v>26.02018054621081</v>
      </c>
      <c r="J51" s="29">
        <f t="shared" si="9"/>
        <v>99.999903548892206</v>
      </c>
      <c r="K51" s="30">
        <f t="shared" si="18"/>
        <v>99.999903548892206</v>
      </c>
      <c r="L51" s="24">
        <f t="shared" si="16"/>
        <v>-1.1000000000422006E-2</v>
      </c>
      <c r="M51" s="24">
        <v>7647.37</v>
      </c>
      <c r="N51" s="30">
        <f t="shared" si="3"/>
        <v>149.13272144541193</v>
      </c>
      <c r="O51" s="54">
        <f t="shared" si="4"/>
        <v>3757.3609999999999</v>
      </c>
    </row>
    <row r="52" spans="1:15" ht="23.25" customHeight="1" x14ac:dyDescent="0.2">
      <c r="A52" s="104"/>
      <c r="B52" s="63" t="s">
        <v>157</v>
      </c>
      <c r="C52" s="63"/>
      <c r="D52" s="74" t="s">
        <v>158</v>
      </c>
      <c r="E52" s="24">
        <f>E55+E54</f>
        <v>1399.5450000000001</v>
      </c>
      <c r="F52" s="24">
        <f>F55+F54</f>
        <v>1399.5450000000001</v>
      </c>
      <c r="G52" s="24">
        <f>G55+G54</f>
        <v>0</v>
      </c>
      <c r="H52" s="24">
        <f>H55+H54</f>
        <v>0</v>
      </c>
      <c r="I52" s="29">
        <f t="shared" si="17"/>
        <v>0</v>
      </c>
      <c r="J52" s="29" t="e">
        <f t="shared" si="9"/>
        <v>#DIV/0!</v>
      </c>
      <c r="K52" s="30">
        <f t="shared" si="18"/>
        <v>0</v>
      </c>
      <c r="L52" s="24">
        <f t="shared" si="16"/>
        <v>0</v>
      </c>
      <c r="M52" s="28">
        <f>M55+M54</f>
        <v>0</v>
      </c>
      <c r="N52" s="39" t="e">
        <f t="shared" si="3"/>
        <v>#DIV/0!</v>
      </c>
      <c r="O52" s="54">
        <f t="shared" si="4"/>
        <v>0</v>
      </c>
    </row>
    <row r="53" spans="1:15" ht="23.25" customHeight="1" x14ac:dyDescent="0.2">
      <c r="A53" s="104"/>
      <c r="B53" s="63"/>
      <c r="C53" s="63"/>
      <c r="D53" s="73" t="s">
        <v>46</v>
      </c>
      <c r="E53" s="24"/>
      <c r="F53" s="24"/>
      <c r="G53" s="24"/>
      <c r="H53" s="24"/>
      <c r="I53" s="29">
        <f t="shared" ref="I53:I54" si="38">IF(F53&gt;0,H53/F53*100,0)</f>
        <v>0</v>
      </c>
      <c r="J53" s="29" t="e">
        <f t="shared" ref="J53:J54" si="39">H53/G53*100</f>
        <v>#DIV/0!</v>
      </c>
      <c r="K53" s="30">
        <f t="shared" ref="K53:K54" si="40">IF(G53&gt;0,H53/G53*100,0)</f>
        <v>0</v>
      </c>
      <c r="L53" s="24">
        <f t="shared" ref="L53:L54" si="41">H53-G53</f>
        <v>0</v>
      </c>
      <c r="M53" s="28"/>
      <c r="N53" s="39" t="e">
        <f t="shared" si="3"/>
        <v>#DIV/0!</v>
      </c>
      <c r="O53" s="54">
        <f t="shared" si="4"/>
        <v>0</v>
      </c>
    </row>
    <row r="54" spans="1:15" ht="27" hidden="1" customHeight="1" x14ac:dyDescent="0.2">
      <c r="A54" s="104"/>
      <c r="B54" s="63" t="s">
        <v>376</v>
      </c>
      <c r="C54" s="63"/>
      <c r="D54" s="73" t="s">
        <v>377</v>
      </c>
      <c r="E54" s="24"/>
      <c r="F54" s="24"/>
      <c r="G54" s="24"/>
      <c r="H54" s="24"/>
      <c r="I54" s="29">
        <f t="shared" si="38"/>
        <v>0</v>
      </c>
      <c r="J54" s="29" t="e">
        <f t="shared" si="39"/>
        <v>#DIV/0!</v>
      </c>
      <c r="K54" s="30">
        <f t="shared" si="40"/>
        <v>0</v>
      </c>
      <c r="L54" s="24">
        <f t="shared" si="41"/>
        <v>0</v>
      </c>
      <c r="M54" s="28"/>
      <c r="N54" s="39" t="e">
        <f t="shared" si="3"/>
        <v>#DIV/0!</v>
      </c>
      <c r="O54" s="54">
        <f t="shared" si="4"/>
        <v>0</v>
      </c>
    </row>
    <row r="55" spans="1:15" ht="29.25" customHeight="1" x14ac:dyDescent="0.2">
      <c r="A55" s="104" t="s">
        <v>152</v>
      </c>
      <c r="B55" s="64" t="s">
        <v>153</v>
      </c>
      <c r="C55" s="64" t="s">
        <v>136</v>
      </c>
      <c r="D55" s="73" t="s">
        <v>154</v>
      </c>
      <c r="E55" s="24">
        <v>1399.5450000000001</v>
      </c>
      <c r="F55" s="24">
        <v>1399.5450000000001</v>
      </c>
      <c r="G55" s="24"/>
      <c r="H55" s="24"/>
      <c r="I55" s="29">
        <f>IF(F55&gt;0,H55/F55*100,0)</f>
        <v>0</v>
      </c>
      <c r="J55" s="29" t="e">
        <f>H55/G55*100</f>
        <v>#DIV/0!</v>
      </c>
      <c r="K55" s="30">
        <f>IF(G55&gt;0,H55/G55*100,0)</f>
        <v>0</v>
      </c>
      <c r="L55" s="24">
        <f>H55-G55</f>
        <v>0</v>
      </c>
      <c r="M55" s="24"/>
      <c r="N55" s="39" t="e">
        <f t="shared" si="3"/>
        <v>#DIV/0!</v>
      </c>
      <c r="O55" s="54">
        <f>H55-M55</f>
        <v>0</v>
      </c>
    </row>
    <row r="56" spans="1:15" ht="25.5" customHeight="1" x14ac:dyDescent="0.2">
      <c r="A56" s="104"/>
      <c r="B56" s="63" t="s">
        <v>225</v>
      </c>
      <c r="C56" s="63"/>
      <c r="D56" s="74" t="s">
        <v>156</v>
      </c>
      <c r="E56" s="24">
        <f>SUM(E58:E59)</f>
        <v>13876.210000000001</v>
      </c>
      <c r="F56" s="24">
        <f>SUM(F58:F59)</f>
        <v>13876.210000000001</v>
      </c>
      <c r="G56" s="24">
        <f>SUM(G58:G59)</f>
        <v>3875.357</v>
      </c>
      <c r="H56" s="24">
        <f>SUM(H58:H59)</f>
        <v>3875.3519999999999</v>
      </c>
      <c r="I56" s="29">
        <f t="shared" si="17"/>
        <v>27.928029339423372</v>
      </c>
      <c r="J56" s="29">
        <f t="shared" si="9"/>
        <v>99.999870979628454</v>
      </c>
      <c r="K56" s="30">
        <f t="shared" si="18"/>
        <v>99.999870979628454</v>
      </c>
      <c r="L56" s="24">
        <f t="shared" si="16"/>
        <v>-5.0000000001091394E-3</v>
      </c>
      <c r="M56" s="24">
        <f>SUM(M58:M59)</f>
        <v>2960.1219999999998</v>
      </c>
      <c r="N56" s="30">
        <f t="shared" si="3"/>
        <v>130.91865808233581</v>
      </c>
      <c r="O56" s="54">
        <f t="shared" si="4"/>
        <v>915.23</v>
      </c>
    </row>
    <row r="57" spans="1:15" ht="20.25" customHeight="1" x14ac:dyDescent="0.2">
      <c r="A57" s="104"/>
      <c r="B57" s="63"/>
      <c r="C57" s="63"/>
      <c r="D57" s="73" t="s">
        <v>46</v>
      </c>
      <c r="E57" s="24"/>
      <c r="F57" s="24"/>
      <c r="G57" s="24"/>
      <c r="H57" s="24"/>
      <c r="I57" s="29">
        <f t="shared" si="17"/>
        <v>0</v>
      </c>
      <c r="J57" s="29" t="e">
        <f t="shared" si="9"/>
        <v>#DIV/0!</v>
      </c>
      <c r="K57" s="30">
        <f t="shared" si="18"/>
        <v>0</v>
      </c>
      <c r="L57" s="24">
        <f t="shared" si="16"/>
        <v>0</v>
      </c>
      <c r="M57" s="28"/>
      <c r="N57" s="30"/>
      <c r="O57" s="54">
        <f t="shared" si="4"/>
        <v>0</v>
      </c>
    </row>
    <row r="58" spans="1:15" ht="60.75" customHeight="1" x14ac:dyDescent="0.2">
      <c r="A58" s="104" t="s">
        <v>67</v>
      </c>
      <c r="B58" s="64" t="s">
        <v>226</v>
      </c>
      <c r="C58" s="64" t="s">
        <v>136</v>
      </c>
      <c r="D58" s="73" t="s">
        <v>431</v>
      </c>
      <c r="E58" s="24">
        <v>13784.79</v>
      </c>
      <c r="F58" s="24">
        <v>13784.79</v>
      </c>
      <c r="G58" s="24">
        <v>3875.357</v>
      </c>
      <c r="H58" s="24">
        <v>3875.3519999999999</v>
      </c>
      <c r="I58" s="29">
        <f t="shared" si="17"/>
        <v>28.113246556530779</v>
      </c>
      <c r="J58" s="29">
        <f t="shared" si="9"/>
        <v>99.999870979628454</v>
      </c>
      <c r="K58" s="30">
        <f t="shared" si="18"/>
        <v>99.999870979628454</v>
      </c>
      <c r="L58" s="24">
        <f t="shared" si="16"/>
        <v>-5.0000000001091394E-3</v>
      </c>
      <c r="M58" s="24">
        <v>2960.1219999999998</v>
      </c>
      <c r="N58" s="30">
        <f t="shared" si="3"/>
        <v>130.91865808233581</v>
      </c>
      <c r="O58" s="54">
        <f t="shared" si="4"/>
        <v>915.23</v>
      </c>
    </row>
    <row r="59" spans="1:15" ht="23.25" customHeight="1" x14ac:dyDescent="0.2">
      <c r="A59" s="104" t="s">
        <v>22</v>
      </c>
      <c r="B59" s="64" t="s">
        <v>227</v>
      </c>
      <c r="C59" s="64" t="s">
        <v>136</v>
      </c>
      <c r="D59" s="73" t="s">
        <v>160</v>
      </c>
      <c r="E59" s="24">
        <v>91.42</v>
      </c>
      <c r="F59" s="24">
        <v>91.42</v>
      </c>
      <c r="G59" s="24"/>
      <c r="H59" s="24"/>
      <c r="I59" s="29">
        <f t="shared" si="17"/>
        <v>0</v>
      </c>
      <c r="J59" s="29" t="e">
        <f t="shared" si="9"/>
        <v>#DIV/0!</v>
      </c>
      <c r="K59" s="30">
        <f t="shared" si="18"/>
        <v>0</v>
      </c>
      <c r="L59" s="24">
        <f t="shared" si="16"/>
        <v>0</v>
      </c>
      <c r="M59" s="28"/>
      <c r="N59" s="39" t="e">
        <f t="shared" si="3"/>
        <v>#DIV/0!</v>
      </c>
      <c r="O59" s="54">
        <f t="shared" si="4"/>
        <v>0</v>
      </c>
    </row>
    <row r="60" spans="1:15" ht="32.25" customHeight="1" x14ac:dyDescent="0.2">
      <c r="A60" s="104"/>
      <c r="B60" s="63" t="s">
        <v>155</v>
      </c>
      <c r="C60" s="63"/>
      <c r="D60" s="74" t="s">
        <v>413</v>
      </c>
      <c r="E60" s="24">
        <f>SUM(E62:E64)</f>
        <v>27140.625000000004</v>
      </c>
      <c r="F60" s="24">
        <f t="shared" ref="F60:H60" si="42">SUM(F62:F64)</f>
        <v>27140.625000000004</v>
      </c>
      <c r="G60" s="24">
        <f t="shared" si="42"/>
        <v>5035.7220000000007</v>
      </c>
      <c r="H60" s="24">
        <f t="shared" si="42"/>
        <v>5035.6760000000004</v>
      </c>
      <c r="I60" s="29">
        <f t="shared" si="17"/>
        <v>18.554016350028785</v>
      </c>
      <c r="J60" s="29">
        <f t="shared" si="9"/>
        <v>99.999086526222058</v>
      </c>
      <c r="K60" s="30">
        <f t="shared" si="18"/>
        <v>99.999086526222058</v>
      </c>
      <c r="L60" s="24">
        <f t="shared" si="16"/>
        <v>-4.6000000000276486E-2</v>
      </c>
      <c r="M60" s="24">
        <f>SUM(M62:M64)</f>
        <v>3869.1759999999999</v>
      </c>
      <c r="N60" s="30">
        <f t="shared" si="3"/>
        <v>130.1485380866624</v>
      </c>
      <c r="O60" s="54">
        <f t="shared" ref="O60" si="43">SUM(O62:O64)</f>
        <v>1166.5000000000005</v>
      </c>
    </row>
    <row r="61" spans="1:15" ht="18" customHeight="1" x14ac:dyDescent="0.2">
      <c r="A61" s="104"/>
      <c r="B61" s="63"/>
      <c r="C61" s="63"/>
      <c r="D61" s="73" t="s">
        <v>46</v>
      </c>
      <c r="E61" s="24"/>
      <c r="F61" s="24"/>
      <c r="G61" s="24"/>
      <c r="H61" s="24"/>
      <c r="I61" s="29">
        <f t="shared" si="17"/>
        <v>0</v>
      </c>
      <c r="J61" s="29" t="e">
        <f t="shared" si="9"/>
        <v>#DIV/0!</v>
      </c>
      <c r="K61" s="30">
        <f t="shared" si="18"/>
        <v>0</v>
      </c>
      <c r="L61" s="24">
        <f t="shared" si="16"/>
        <v>0</v>
      </c>
      <c r="M61" s="28"/>
      <c r="N61" s="30"/>
      <c r="O61" s="54">
        <f t="shared" si="4"/>
        <v>0</v>
      </c>
    </row>
    <row r="62" spans="1:15" ht="32.25" customHeight="1" x14ac:dyDescent="0.2">
      <c r="A62" s="104" t="s">
        <v>103</v>
      </c>
      <c r="B62" s="64" t="s">
        <v>159</v>
      </c>
      <c r="C62" s="64" t="s">
        <v>136</v>
      </c>
      <c r="D62" s="73" t="s">
        <v>428</v>
      </c>
      <c r="E62" s="24">
        <v>25524.240000000002</v>
      </c>
      <c r="F62" s="24">
        <v>25524.240000000002</v>
      </c>
      <c r="G62" s="24">
        <v>4881.0870000000004</v>
      </c>
      <c r="H62" s="24">
        <v>4881.0590000000002</v>
      </c>
      <c r="I62" s="29">
        <f t="shared" si="17"/>
        <v>19.123229526128888</v>
      </c>
      <c r="J62" s="29">
        <f t="shared" si="9"/>
        <v>99.999426357284761</v>
      </c>
      <c r="K62" s="30">
        <f t="shared" si="18"/>
        <v>99.999426357284761</v>
      </c>
      <c r="L62" s="24">
        <f t="shared" si="16"/>
        <v>-2.8000000000247383E-2</v>
      </c>
      <c r="M62" s="24">
        <v>3742.1529999999998</v>
      </c>
      <c r="N62" s="30">
        <f t="shared" si="3"/>
        <v>130.43451189729549</v>
      </c>
      <c r="O62" s="54">
        <f t="shared" si="4"/>
        <v>1138.9060000000004</v>
      </c>
    </row>
    <row r="63" spans="1:15" ht="32.25" customHeight="1" x14ac:dyDescent="0.2">
      <c r="A63" s="104" t="s">
        <v>68</v>
      </c>
      <c r="B63" s="64" t="s">
        <v>228</v>
      </c>
      <c r="C63" s="64" t="s">
        <v>136</v>
      </c>
      <c r="D63" s="73" t="s">
        <v>429</v>
      </c>
      <c r="E63" s="24">
        <v>1092.24</v>
      </c>
      <c r="F63" s="24">
        <v>1092.24</v>
      </c>
      <c r="G63" s="24">
        <v>60.975000000000001</v>
      </c>
      <c r="H63" s="24">
        <v>60.962000000000003</v>
      </c>
      <c r="I63" s="29">
        <f t="shared" si="17"/>
        <v>5.5813740569838135</v>
      </c>
      <c r="J63" s="29">
        <f t="shared" si="9"/>
        <v>99.978679786797869</v>
      </c>
      <c r="K63" s="30">
        <f t="shared" si="18"/>
        <v>99.978679786797869</v>
      </c>
      <c r="L63" s="24">
        <f t="shared" si="16"/>
        <v>-1.2999999999998124E-2</v>
      </c>
      <c r="M63" s="24">
        <v>68.222999999999999</v>
      </c>
      <c r="N63" s="30">
        <f>H63/M63*100</f>
        <v>89.356961728449363</v>
      </c>
      <c r="O63" s="54">
        <f>H63-M63</f>
        <v>-7.2609999999999957</v>
      </c>
    </row>
    <row r="64" spans="1:15" ht="44.25" customHeight="1" x14ac:dyDescent="0.2">
      <c r="A64" s="104"/>
      <c r="B64" s="64" t="s">
        <v>423</v>
      </c>
      <c r="C64" s="64"/>
      <c r="D64" s="73" t="s">
        <v>424</v>
      </c>
      <c r="E64" s="24">
        <v>524.14499999999998</v>
      </c>
      <c r="F64" s="24">
        <v>524.14499999999998</v>
      </c>
      <c r="G64" s="24">
        <v>93.66</v>
      </c>
      <c r="H64" s="24">
        <v>93.655000000000001</v>
      </c>
      <c r="I64" s="29">
        <f t="shared" ref="I64" si="44">IF(F64&gt;0,H64/F64*100,0)</f>
        <v>17.8681471730151</v>
      </c>
      <c r="J64" s="29">
        <f t="shared" ref="J64" si="45">H64/G64*100</f>
        <v>99.994661541746737</v>
      </c>
      <c r="K64" s="30">
        <f t="shared" ref="K64" si="46">IF(G64&gt;0,H64/G64*100,0)</f>
        <v>99.994661541746737</v>
      </c>
      <c r="L64" s="24">
        <f t="shared" ref="L64" si="47">H64-G64</f>
        <v>-4.9999999999954525E-3</v>
      </c>
      <c r="M64" s="24">
        <v>58.8</v>
      </c>
      <c r="N64" s="30">
        <f>H64/M64*100</f>
        <v>159.27721088435376</v>
      </c>
      <c r="O64" s="54">
        <f>H64-M64</f>
        <v>34.855000000000004</v>
      </c>
    </row>
    <row r="65" spans="1:15" ht="47.25" x14ac:dyDescent="0.2">
      <c r="A65" s="104" t="s">
        <v>3</v>
      </c>
      <c r="B65" s="63" t="s">
        <v>161</v>
      </c>
      <c r="C65" s="63" t="s">
        <v>136</v>
      </c>
      <c r="D65" s="74" t="s">
        <v>163</v>
      </c>
      <c r="E65" s="24">
        <v>7572.57</v>
      </c>
      <c r="F65" s="24">
        <v>7572.57</v>
      </c>
      <c r="G65" s="24"/>
      <c r="H65" s="24"/>
      <c r="I65" s="29">
        <f t="shared" si="17"/>
        <v>0</v>
      </c>
      <c r="J65" s="29" t="e">
        <f t="shared" si="9"/>
        <v>#DIV/0!</v>
      </c>
      <c r="K65" s="30">
        <f t="shared" si="18"/>
        <v>0</v>
      </c>
      <c r="L65" s="24">
        <f t="shared" si="16"/>
        <v>0</v>
      </c>
      <c r="M65" s="24"/>
      <c r="N65" s="39" t="e">
        <f>H65/M65*100</f>
        <v>#DIV/0!</v>
      </c>
      <c r="O65" s="54">
        <f t="shared" si="4"/>
        <v>0</v>
      </c>
    </row>
    <row r="66" spans="1:15" ht="60.75" customHeight="1" x14ac:dyDescent="0.2">
      <c r="A66" s="104"/>
      <c r="B66" s="63" t="s">
        <v>162</v>
      </c>
      <c r="C66" s="63"/>
      <c r="D66" s="75" t="s">
        <v>229</v>
      </c>
      <c r="E66" s="24">
        <v>21117.23</v>
      </c>
      <c r="F66" s="24">
        <v>21117.23</v>
      </c>
      <c r="G66" s="24">
        <v>3517.002</v>
      </c>
      <c r="H66" s="24">
        <v>3517.0010000000002</v>
      </c>
      <c r="I66" s="29">
        <f t="shared" si="17"/>
        <v>16.654651201885855</v>
      </c>
      <c r="J66" s="29">
        <f t="shared" si="9"/>
        <v>99.999971566692324</v>
      </c>
      <c r="K66" s="30">
        <f t="shared" si="18"/>
        <v>99.999971566692324</v>
      </c>
      <c r="L66" s="24">
        <f t="shared" si="16"/>
        <v>-9.9999999974897946E-4</v>
      </c>
      <c r="M66" s="24">
        <v>5142.6379999999999</v>
      </c>
      <c r="N66" s="30">
        <f t="shared" si="3"/>
        <v>68.38904468873757</v>
      </c>
      <c r="O66" s="54">
        <f t="shared" si="4"/>
        <v>-1625.6369999999997</v>
      </c>
    </row>
    <row r="67" spans="1:15" ht="23.25" customHeight="1" x14ac:dyDescent="0.2">
      <c r="A67" s="104" t="s">
        <v>109</v>
      </c>
      <c r="B67" s="64" t="s">
        <v>230</v>
      </c>
      <c r="C67" s="64" t="s">
        <v>144</v>
      </c>
      <c r="D67" s="74" t="s">
        <v>232</v>
      </c>
      <c r="E67" s="24">
        <f>E69</f>
        <v>349.3</v>
      </c>
      <c r="F67" s="24">
        <f>F69</f>
        <v>349.3</v>
      </c>
      <c r="G67" s="24">
        <f t="shared" ref="G67" si="48">G69</f>
        <v>174.65100000000001</v>
      </c>
      <c r="H67" s="24">
        <f t="shared" ref="H67" si="49">H69</f>
        <v>165.65199999999999</v>
      </c>
      <c r="I67" s="29">
        <f t="shared" si="17"/>
        <v>47.423990838820487</v>
      </c>
      <c r="J67" s="29">
        <f t="shared" si="9"/>
        <v>94.847438606134503</v>
      </c>
      <c r="K67" s="30">
        <f t="shared" si="18"/>
        <v>94.847438606134503</v>
      </c>
      <c r="L67" s="24">
        <f t="shared" si="16"/>
        <v>-8.9990000000000236</v>
      </c>
      <c r="M67" s="28">
        <f t="shared" ref="M67" si="50">M69</f>
        <v>173.672</v>
      </c>
      <c r="N67" s="30">
        <f t="shared" si="3"/>
        <v>95.382099590031771</v>
      </c>
      <c r="O67" s="54">
        <f t="shared" si="4"/>
        <v>-8.0200000000000102</v>
      </c>
    </row>
    <row r="68" spans="1:15" ht="19.5" customHeight="1" x14ac:dyDescent="0.2">
      <c r="A68" s="104"/>
      <c r="B68" s="64"/>
      <c r="C68" s="64"/>
      <c r="D68" s="73" t="s">
        <v>46</v>
      </c>
      <c r="E68" s="24"/>
      <c r="F68" s="24"/>
      <c r="G68" s="24"/>
      <c r="H68" s="24"/>
      <c r="I68" s="29"/>
      <c r="J68" s="29"/>
      <c r="K68" s="30"/>
      <c r="L68" s="24"/>
      <c r="M68" s="28"/>
      <c r="N68" s="58"/>
      <c r="O68" s="54">
        <f t="shared" si="4"/>
        <v>0</v>
      </c>
    </row>
    <row r="69" spans="1:15" ht="47.25" x14ac:dyDescent="0.2">
      <c r="A69" s="104" t="s">
        <v>6</v>
      </c>
      <c r="B69" s="64" t="s">
        <v>231</v>
      </c>
      <c r="C69" s="64" t="s">
        <v>144</v>
      </c>
      <c r="D69" s="73" t="s">
        <v>233</v>
      </c>
      <c r="E69" s="24">
        <v>349.3</v>
      </c>
      <c r="F69" s="24">
        <v>349.3</v>
      </c>
      <c r="G69" s="24">
        <v>174.65100000000001</v>
      </c>
      <c r="H69" s="24">
        <v>165.65199999999999</v>
      </c>
      <c r="I69" s="29">
        <f t="shared" si="17"/>
        <v>47.423990838820487</v>
      </c>
      <c r="J69" s="29">
        <f t="shared" si="9"/>
        <v>94.847438606134503</v>
      </c>
      <c r="K69" s="30">
        <f t="shared" si="18"/>
        <v>94.847438606134503</v>
      </c>
      <c r="L69" s="24">
        <f t="shared" si="16"/>
        <v>-8.9990000000000236</v>
      </c>
      <c r="M69" s="24">
        <v>173.672</v>
      </c>
      <c r="N69" s="58">
        <f t="shared" si="3"/>
        <v>95.382099590031771</v>
      </c>
      <c r="O69" s="54">
        <f t="shared" si="4"/>
        <v>-8.0200000000000102</v>
      </c>
    </row>
    <row r="70" spans="1:15" ht="66" hidden="1" customHeight="1" x14ac:dyDescent="0.2">
      <c r="A70" s="104" t="s">
        <v>70</v>
      </c>
      <c r="B70" s="63" t="s">
        <v>164</v>
      </c>
      <c r="C70" s="63" t="s">
        <v>166</v>
      </c>
      <c r="D70" s="75" t="s">
        <v>366</v>
      </c>
      <c r="E70" s="24"/>
      <c r="F70" s="24"/>
      <c r="G70" s="24"/>
      <c r="H70" s="24"/>
      <c r="I70" s="29">
        <f t="shared" si="17"/>
        <v>0</v>
      </c>
      <c r="J70" s="29" t="e">
        <f t="shared" si="9"/>
        <v>#DIV/0!</v>
      </c>
      <c r="K70" s="30">
        <f t="shared" si="18"/>
        <v>0</v>
      </c>
      <c r="L70" s="24">
        <f t="shared" si="16"/>
        <v>0</v>
      </c>
      <c r="M70" s="24"/>
      <c r="N70" s="39" t="e">
        <f t="shared" si="3"/>
        <v>#DIV/0!</v>
      </c>
      <c r="O70" s="54">
        <f t="shared" si="4"/>
        <v>0</v>
      </c>
    </row>
    <row r="71" spans="1:15" ht="24.75" customHeight="1" x14ac:dyDescent="0.2">
      <c r="A71" s="104"/>
      <c r="B71" s="63" t="s">
        <v>165</v>
      </c>
      <c r="C71" s="63"/>
      <c r="D71" s="74" t="s">
        <v>167</v>
      </c>
      <c r="E71" s="24">
        <f>E74+E75+E73</f>
        <v>14015.857</v>
      </c>
      <c r="F71" s="31">
        <f>F74+F75+F73</f>
        <v>21256.27318</v>
      </c>
      <c r="G71" s="31">
        <f>G74+G75+G73</f>
        <v>4959.2206200000001</v>
      </c>
      <c r="H71" s="24">
        <f t="shared" ref="H71" si="51">H74+H75+H73</f>
        <v>4540.4130000000005</v>
      </c>
      <c r="I71" s="29">
        <f t="shared" si="17"/>
        <v>21.360343657382373</v>
      </c>
      <c r="J71" s="29">
        <f t="shared" si="9"/>
        <v>91.554970990582802</v>
      </c>
      <c r="K71" s="30">
        <f t="shared" si="18"/>
        <v>91.554970990582802</v>
      </c>
      <c r="L71" s="24">
        <f t="shared" si="16"/>
        <v>-418.80761999999959</v>
      </c>
      <c r="M71" s="24">
        <f>M74+M75</f>
        <v>1905.3620000000001</v>
      </c>
      <c r="N71" s="113" t="s">
        <v>458</v>
      </c>
      <c r="O71" s="54">
        <f t="shared" si="4"/>
        <v>2635.0510000000004</v>
      </c>
    </row>
    <row r="72" spans="1:15" ht="20.25" customHeight="1" x14ac:dyDescent="0.2">
      <c r="A72" s="104"/>
      <c r="B72" s="63"/>
      <c r="C72" s="63"/>
      <c r="D72" s="73" t="s">
        <v>46</v>
      </c>
      <c r="E72" s="24"/>
      <c r="F72" s="24"/>
      <c r="G72" s="24"/>
      <c r="H72" s="24"/>
      <c r="I72" s="29">
        <f t="shared" ref="I72:I73" si="52">IF(F72&gt;0,H72/F72*100,0)</f>
        <v>0</v>
      </c>
      <c r="J72" s="29" t="e">
        <f t="shared" ref="J72:J73" si="53">H72/G72*100</f>
        <v>#DIV/0!</v>
      </c>
      <c r="K72" s="30">
        <f t="shared" ref="K72:K73" si="54">IF(G72&gt;0,H72/G72*100,0)</f>
        <v>0</v>
      </c>
      <c r="L72" s="24">
        <f t="shared" ref="L72:L73" si="55">H72-G72</f>
        <v>0</v>
      </c>
      <c r="M72" s="28"/>
      <c r="N72" s="58"/>
      <c r="O72" s="54">
        <f t="shared" ref="O72:O73" si="56">H72-M72</f>
        <v>0</v>
      </c>
    </row>
    <row r="73" spans="1:15" ht="20.25" customHeight="1" x14ac:dyDescent="0.2">
      <c r="A73" s="104"/>
      <c r="B73" s="64" t="s">
        <v>434</v>
      </c>
      <c r="C73" s="63"/>
      <c r="D73" s="73" t="s">
        <v>435</v>
      </c>
      <c r="E73" s="24">
        <v>6469.28</v>
      </c>
      <c r="F73" s="24">
        <v>6469.28</v>
      </c>
      <c r="G73" s="24">
        <v>1552.4970000000001</v>
      </c>
      <c r="H73" s="24">
        <v>1552.47</v>
      </c>
      <c r="I73" s="29">
        <f t="shared" si="52"/>
        <v>23.997570054163681</v>
      </c>
      <c r="J73" s="29">
        <f t="shared" si="53"/>
        <v>99.998260866204575</v>
      </c>
      <c r="K73" s="30">
        <f t="shared" si="54"/>
        <v>99.998260866204575</v>
      </c>
      <c r="L73" s="24">
        <f t="shared" si="55"/>
        <v>-2.7000000000043656E-2</v>
      </c>
      <c r="M73" s="28"/>
      <c r="N73" s="39" t="e">
        <f t="shared" ref="N73" si="57">H73/M73*100</f>
        <v>#DIV/0!</v>
      </c>
      <c r="O73" s="54">
        <f t="shared" si="56"/>
        <v>1552.47</v>
      </c>
    </row>
    <row r="74" spans="1:15" ht="45" customHeight="1" x14ac:dyDescent="0.2">
      <c r="A74" s="104" t="s">
        <v>71</v>
      </c>
      <c r="B74" s="64" t="s">
        <v>234</v>
      </c>
      <c r="C74" s="64" t="s">
        <v>148</v>
      </c>
      <c r="D74" s="73" t="s">
        <v>367</v>
      </c>
      <c r="E74" s="24">
        <v>7546.5770000000002</v>
      </c>
      <c r="F74" s="24">
        <v>7546.5770000000002</v>
      </c>
      <c r="G74" s="24">
        <v>1631.9069999999999</v>
      </c>
      <c r="H74" s="24">
        <v>1631.8979999999999</v>
      </c>
      <c r="I74" s="29">
        <f t="shared" si="17"/>
        <v>21.624347038398998</v>
      </c>
      <c r="J74" s="29">
        <f t="shared" si="9"/>
        <v>99.999448497984261</v>
      </c>
      <c r="K74" s="30">
        <f t="shared" si="18"/>
        <v>99.999448497984261</v>
      </c>
      <c r="L74" s="24">
        <f t="shared" si="16"/>
        <v>-9.0000000000145519E-3</v>
      </c>
      <c r="M74" s="24">
        <v>1396.8869999999999</v>
      </c>
      <c r="N74" s="58">
        <f t="shared" si="3"/>
        <v>116.82390916373335</v>
      </c>
      <c r="O74" s="54">
        <f t="shared" si="4"/>
        <v>235.01099999999997</v>
      </c>
    </row>
    <row r="75" spans="1:15" ht="61.5" customHeight="1" x14ac:dyDescent="0.2">
      <c r="A75" s="104"/>
      <c r="B75" s="64" t="s">
        <v>420</v>
      </c>
      <c r="C75" s="64"/>
      <c r="D75" s="73" t="s">
        <v>421</v>
      </c>
      <c r="E75" s="24"/>
      <c r="F75" s="31">
        <v>7240.4161800000002</v>
      </c>
      <c r="G75" s="31">
        <v>1774.8166200000001</v>
      </c>
      <c r="H75" s="24">
        <v>1356.0450000000001</v>
      </c>
      <c r="I75" s="29">
        <f t="shared" ref="I75:I76" si="58">IF(F75&gt;0,H75/F75*100,0)</f>
        <v>18.728826717803397</v>
      </c>
      <c r="J75" s="29">
        <f t="shared" ref="J75:J76" si="59">H75/G75*100</f>
        <v>76.404794992284891</v>
      </c>
      <c r="K75" s="30">
        <f t="shared" ref="K75:K76" si="60">IF(G75&gt;0,H75/G75*100,0)</f>
        <v>76.404794992284891</v>
      </c>
      <c r="L75" s="24">
        <f t="shared" ref="L75:L76" si="61">H75-G75</f>
        <v>-418.77161999999998</v>
      </c>
      <c r="M75" s="24">
        <v>508.47500000000002</v>
      </c>
      <c r="N75" s="113" t="s">
        <v>459</v>
      </c>
      <c r="O75" s="54">
        <f t="shared" ref="O75:O76" si="62">H75-M75</f>
        <v>847.57</v>
      </c>
    </row>
    <row r="76" spans="1:15" ht="24" hidden="1" customHeight="1" x14ac:dyDescent="0.2">
      <c r="A76" s="104"/>
      <c r="B76" s="63" t="s">
        <v>235</v>
      </c>
      <c r="C76" s="64"/>
      <c r="D76" s="74" t="s">
        <v>393</v>
      </c>
      <c r="E76" s="24"/>
      <c r="F76" s="24"/>
      <c r="G76" s="24"/>
      <c r="H76" s="24"/>
      <c r="I76" s="29">
        <f t="shared" si="58"/>
        <v>0</v>
      </c>
      <c r="J76" s="29" t="e">
        <f t="shared" si="59"/>
        <v>#DIV/0!</v>
      </c>
      <c r="K76" s="30">
        <f t="shared" si="60"/>
        <v>0</v>
      </c>
      <c r="L76" s="24">
        <f t="shared" si="61"/>
        <v>0</v>
      </c>
      <c r="M76" s="28"/>
      <c r="N76" s="58" t="e">
        <f t="shared" ref="N76" si="63">H76/M76*100</f>
        <v>#DIV/0!</v>
      </c>
      <c r="O76" s="54">
        <f t="shared" si="62"/>
        <v>0</v>
      </c>
    </row>
    <row r="77" spans="1:15" ht="21" customHeight="1" x14ac:dyDescent="0.2">
      <c r="A77" s="104" t="s">
        <v>30</v>
      </c>
      <c r="B77" s="63" t="s">
        <v>236</v>
      </c>
      <c r="C77" s="63" t="s">
        <v>168</v>
      </c>
      <c r="D77" s="74" t="s">
        <v>237</v>
      </c>
      <c r="E77" s="24">
        <f>SUM(E79:E80)</f>
        <v>146438.59099999999</v>
      </c>
      <c r="F77" s="24">
        <f>SUM(F79:F80)</f>
        <v>148037.15099999998</v>
      </c>
      <c r="G77" s="24">
        <f t="shared" ref="G77" si="64">SUM(G79:G80)</f>
        <v>31146.952000000001</v>
      </c>
      <c r="H77" s="24">
        <f t="shared" ref="H77" si="65">SUM(H79:H80)</f>
        <v>31098.469999999998</v>
      </c>
      <c r="I77" s="29">
        <f t="shared" si="17"/>
        <v>21.007206495077714</v>
      </c>
      <c r="J77" s="29">
        <f t="shared" si="9"/>
        <v>99.844344319790892</v>
      </c>
      <c r="K77" s="30">
        <f t="shared" si="18"/>
        <v>99.844344319790892</v>
      </c>
      <c r="L77" s="24">
        <f t="shared" si="16"/>
        <v>-48.482000000003609</v>
      </c>
      <c r="M77" s="24">
        <f t="shared" ref="M77" si="66">SUM(M79:M80)</f>
        <v>18675.999</v>
      </c>
      <c r="N77" s="30">
        <f t="shared" ref="N77:N150" si="67">H77/M77*100</f>
        <v>166.51569750030507</v>
      </c>
      <c r="O77" s="54">
        <f t="shared" ref="O77:O150" si="68">H77-M77</f>
        <v>12422.470999999998</v>
      </c>
    </row>
    <row r="78" spans="1:15" ht="21" customHeight="1" x14ac:dyDescent="0.2">
      <c r="A78" s="104"/>
      <c r="B78" s="63"/>
      <c r="C78" s="63"/>
      <c r="D78" s="73" t="s">
        <v>46</v>
      </c>
      <c r="E78" s="24"/>
      <c r="F78" s="24"/>
      <c r="G78" s="24"/>
      <c r="H78" s="24"/>
      <c r="I78" s="29">
        <f t="shared" si="17"/>
        <v>0</v>
      </c>
      <c r="J78" s="29"/>
      <c r="K78" s="30">
        <f t="shared" si="18"/>
        <v>0</v>
      </c>
      <c r="L78" s="24"/>
      <c r="M78" s="28"/>
      <c r="N78" s="30"/>
      <c r="O78" s="54">
        <f t="shared" si="68"/>
        <v>0</v>
      </c>
    </row>
    <row r="79" spans="1:15" ht="47.25" x14ac:dyDescent="0.2">
      <c r="A79" s="104"/>
      <c r="B79" s="64" t="s">
        <v>238</v>
      </c>
      <c r="C79" s="63"/>
      <c r="D79" s="73" t="s">
        <v>432</v>
      </c>
      <c r="E79" s="24">
        <v>7896.18</v>
      </c>
      <c r="F79" s="24">
        <v>7896.18</v>
      </c>
      <c r="G79" s="24">
        <v>2107.6770000000001</v>
      </c>
      <c r="H79" s="24">
        <v>2107.6729999999998</v>
      </c>
      <c r="I79" s="29">
        <f t="shared" si="17"/>
        <v>26.692311978703621</v>
      </c>
      <c r="J79" s="29"/>
      <c r="K79" s="30">
        <f t="shared" si="18"/>
        <v>99.999810217599745</v>
      </c>
      <c r="L79" s="24">
        <f t="shared" ref="L79:L80" si="69">H79-G79</f>
        <v>-4.0000000003601599E-3</v>
      </c>
      <c r="M79" s="24">
        <v>1349.1030000000001</v>
      </c>
      <c r="N79" s="30">
        <f t="shared" si="67"/>
        <v>156.22773057357369</v>
      </c>
      <c r="O79" s="54">
        <f t="shared" si="68"/>
        <v>758.56999999999971</v>
      </c>
    </row>
    <row r="80" spans="1:15" ht="30" customHeight="1" x14ac:dyDescent="0.2">
      <c r="A80" s="104"/>
      <c r="B80" s="64" t="s">
        <v>239</v>
      </c>
      <c r="C80" s="63"/>
      <c r="D80" s="73" t="s">
        <v>444</v>
      </c>
      <c r="E80" s="24">
        <v>138542.41099999999</v>
      </c>
      <c r="F80" s="24">
        <v>140140.97099999999</v>
      </c>
      <c r="G80" s="24">
        <v>29039.275000000001</v>
      </c>
      <c r="H80" s="24">
        <v>28990.796999999999</v>
      </c>
      <c r="I80" s="29">
        <f t="shared" si="17"/>
        <v>20.686881782772861</v>
      </c>
      <c r="J80" s="29"/>
      <c r="K80" s="30">
        <f t="shared" si="18"/>
        <v>99.833060570554863</v>
      </c>
      <c r="L80" s="24">
        <f t="shared" si="69"/>
        <v>-48.478000000002794</v>
      </c>
      <c r="M80" s="24">
        <v>17326.896000000001</v>
      </c>
      <c r="N80" s="30">
        <f t="shared" si="67"/>
        <v>167.31673693891852</v>
      </c>
      <c r="O80" s="54">
        <f t="shared" si="68"/>
        <v>11663.900999999998</v>
      </c>
    </row>
    <row r="81" spans="1:15" ht="21.75" customHeight="1" x14ac:dyDescent="0.2">
      <c r="A81" s="11" t="s">
        <v>35</v>
      </c>
      <c r="B81" s="20" t="s">
        <v>169</v>
      </c>
      <c r="C81" s="65"/>
      <c r="D81" s="70" t="s">
        <v>49</v>
      </c>
      <c r="E81" s="25">
        <v>115378.601</v>
      </c>
      <c r="F81" s="25">
        <v>116389.018</v>
      </c>
      <c r="G81" s="25">
        <v>20539.132000000001</v>
      </c>
      <c r="H81" s="25">
        <v>20368.307000000001</v>
      </c>
      <c r="I81" s="26">
        <f t="shared" si="17"/>
        <v>17.500196625080214</v>
      </c>
      <c r="J81" s="26">
        <f t="shared" si="9"/>
        <v>99.168294940604113</v>
      </c>
      <c r="K81" s="27">
        <f t="shared" si="18"/>
        <v>99.168294940604113</v>
      </c>
      <c r="L81" s="25">
        <f t="shared" si="16"/>
        <v>-170.82500000000073</v>
      </c>
      <c r="M81" s="25">
        <v>16752.97</v>
      </c>
      <c r="N81" s="27">
        <f t="shared" si="67"/>
        <v>121.58027501989199</v>
      </c>
      <c r="O81" s="53">
        <f t="shared" si="68"/>
        <v>3615.3369999999995</v>
      </c>
    </row>
    <row r="82" spans="1:15" ht="21.75" customHeight="1" x14ac:dyDescent="0.2">
      <c r="A82" s="11" t="s">
        <v>37</v>
      </c>
      <c r="B82" s="20" t="s">
        <v>170</v>
      </c>
      <c r="C82" s="65"/>
      <c r="D82" s="70" t="s">
        <v>51</v>
      </c>
      <c r="E82" s="25">
        <v>161343.239</v>
      </c>
      <c r="F82" s="25">
        <v>163043.239</v>
      </c>
      <c r="G82" s="25">
        <v>43372.116000000002</v>
      </c>
      <c r="H82" s="25">
        <v>43360.046000000002</v>
      </c>
      <c r="I82" s="26">
        <f t="shared" si="17"/>
        <v>26.594200572769534</v>
      </c>
      <c r="J82" s="26">
        <f t="shared" si="9"/>
        <v>99.972171060319027</v>
      </c>
      <c r="K82" s="27">
        <f t="shared" si="18"/>
        <v>99.972171060319027</v>
      </c>
      <c r="L82" s="25">
        <f t="shared" si="16"/>
        <v>-12.069999999999709</v>
      </c>
      <c r="M82" s="25">
        <v>27810.332999999999</v>
      </c>
      <c r="N82" s="27">
        <f t="shared" si="67"/>
        <v>155.91343692288763</v>
      </c>
      <c r="O82" s="53">
        <f t="shared" si="68"/>
        <v>15549.713000000003</v>
      </c>
    </row>
    <row r="83" spans="1:15" ht="15.75" hidden="1" x14ac:dyDescent="0.2">
      <c r="A83" s="11" t="s">
        <v>99</v>
      </c>
      <c r="B83" s="20"/>
      <c r="C83" s="65"/>
      <c r="D83" s="76" t="s">
        <v>100</v>
      </c>
      <c r="E83" s="25"/>
      <c r="F83" s="25"/>
      <c r="G83" s="25"/>
      <c r="H83" s="25"/>
      <c r="I83" s="26">
        <f t="shared" si="17"/>
        <v>0</v>
      </c>
      <c r="J83" s="26" t="e">
        <f t="shared" si="9"/>
        <v>#DIV/0!</v>
      </c>
      <c r="K83" s="27">
        <f t="shared" si="18"/>
        <v>0</v>
      </c>
      <c r="L83" s="25">
        <f t="shared" si="16"/>
        <v>0</v>
      </c>
      <c r="M83" s="23"/>
      <c r="N83" s="27" t="e">
        <f t="shared" si="67"/>
        <v>#DIV/0!</v>
      </c>
      <c r="O83" s="53">
        <f t="shared" si="68"/>
        <v>0</v>
      </c>
    </row>
    <row r="84" spans="1:15" ht="21.75" customHeight="1" x14ac:dyDescent="0.2">
      <c r="A84" s="11" t="s">
        <v>29</v>
      </c>
      <c r="B84" s="20" t="s">
        <v>171</v>
      </c>
      <c r="C84" s="65"/>
      <c r="D84" s="70" t="s">
        <v>106</v>
      </c>
      <c r="E84" s="25">
        <f>E86+E92+E95+E99+E100</f>
        <v>957189.78100000008</v>
      </c>
      <c r="F84" s="25">
        <f t="shared" ref="F84:H84" si="70">F86+F92+F95+F99+F100</f>
        <v>948563.13500000001</v>
      </c>
      <c r="G84" s="25">
        <f t="shared" si="70"/>
        <v>131361.95000000001</v>
      </c>
      <c r="H84" s="25">
        <f t="shared" si="70"/>
        <v>131361.94399999999</v>
      </c>
      <c r="I84" s="26">
        <f t="shared" si="17"/>
        <v>13.848518791529884</v>
      </c>
      <c r="J84" s="26">
        <f t="shared" si="9"/>
        <v>99.999995432467301</v>
      </c>
      <c r="K84" s="27">
        <f t="shared" si="18"/>
        <v>99.999995432467301</v>
      </c>
      <c r="L84" s="25">
        <f t="shared" si="16"/>
        <v>-6.0000000230502337E-3</v>
      </c>
      <c r="M84" s="25">
        <f>M86+M92+M95+M99+M100</f>
        <v>133860.90899999999</v>
      </c>
      <c r="N84" s="27">
        <f t="shared" si="67"/>
        <v>98.133162983377019</v>
      </c>
      <c r="O84" s="53">
        <f t="shared" si="68"/>
        <v>-2498.9649999999965</v>
      </c>
    </row>
    <row r="85" spans="1:15" ht="19.5" customHeight="1" x14ac:dyDescent="0.2">
      <c r="A85" s="104"/>
      <c r="B85" s="63"/>
      <c r="C85" s="63"/>
      <c r="D85" s="71" t="s">
        <v>47</v>
      </c>
      <c r="E85" s="28"/>
      <c r="F85" s="28"/>
      <c r="G85" s="24"/>
      <c r="H85" s="24"/>
      <c r="I85" s="29">
        <f t="shared" si="17"/>
        <v>0</v>
      </c>
      <c r="J85" s="29"/>
      <c r="K85" s="30">
        <f t="shared" si="18"/>
        <v>0</v>
      </c>
      <c r="L85" s="24">
        <f t="shared" si="16"/>
        <v>0</v>
      </c>
      <c r="M85" s="28"/>
      <c r="N85" s="41"/>
      <c r="O85" s="54">
        <f t="shared" si="68"/>
        <v>0</v>
      </c>
    </row>
    <row r="86" spans="1:15" ht="31.5" x14ac:dyDescent="0.2">
      <c r="A86" s="104" t="s">
        <v>32</v>
      </c>
      <c r="B86" s="63" t="s">
        <v>172</v>
      </c>
      <c r="C86" s="63" t="s">
        <v>173</v>
      </c>
      <c r="D86" s="74" t="s">
        <v>240</v>
      </c>
      <c r="E86" s="24">
        <f>E88+E90+E89</f>
        <v>277487.016</v>
      </c>
      <c r="F86" s="24">
        <f>F88+F90+F89</f>
        <v>277487.016</v>
      </c>
      <c r="G86" s="24">
        <f>G88+G90+G89</f>
        <v>41656.173000000003</v>
      </c>
      <c r="H86" s="24">
        <f t="shared" ref="H86" si="71">H88+H90+H89</f>
        <v>41656.171000000002</v>
      </c>
      <c r="I86" s="29">
        <f t="shared" si="17"/>
        <v>15.011935189068451</v>
      </c>
      <c r="J86" s="29">
        <f t="shared" ref="J86:J134" si="72">H86/G86*100</f>
        <v>99.999995198790828</v>
      </c>
      <c r="K86" s="30">
        <f t="shared" si="18"/>
        <v>99.999995198790828</v>
      </c>
      <c r="L86" s="24">
        <f t="shared" si="16"/>
        <v>-2.0000000004074536E-3</v>
      </c>
      <c r="M86" s="24">
        <f t="shared" ref="M86" si="73">M88+M90+M89</f>
        <v>62490.893999999993</v>
      </c>
      <c r="N86" s="87">
        <f t="shared" si="67"/>
        <v>66.659585634988687</v>
      </c>
      <c r="O86" s="54">
        <f t="shared" si="68"/>
        <v>-20834.722999999991</v>
      </c>
    </row>
    <row r="87" spans="1:15" ht="21.75" customHeight="1" x14ac:dyDescent="0.2">
      <c r="A87" s="104"/>
      <c r="B87" s="63"/>
      <c r="C87" s="63"/>
      <c r="D87" s="73" t="s">
        <v>46</v>
      </c>
      <c r="E87" s="24"/>
      <c r="F87" s="24"/>
      <c r="G87" s="24"/>
      <c r="H87" s="24"/>
      <c r="I87" s="29">
        <f t="shared" ref="I87:I88" si="74">IF(F87&gt;0,H87/F87*100,0)</f>
        <v>0</v>
      </c>
      <c r="J87" s="29" t="e">
        <f t="shared" ref="J87:J88" si="75">H87/G87*100</f>
        <v>#DIV/0!</v>
      </c>
      <c r="K87" s="30">
        <f t="shared" ref="K87:K88" si="76">IF(G87&gt;0,H87/G87*100,0)</f>
        <v>0</v>
      </c>
      <c r="L87" s="24">
        <f t="shared" ref="L87:L88" si="77">H87-G87</f>
        <v>0</v>
      </c>
      <c r="M87" s="28"/>
      <c r="N87" s="87"/>
      <c r="O87" s="54">
        <f t="shared" si="68"/>
        <v>0</v>
      </c>
    </row>
    <row r="88" spans="1:15" ht="23.25" customHeight="1" x14ac:dyDescent="0.2">
      <c r="A88" s="104"/>
      <c r="B88" s="64" t="s">
        <v>242</v>
      </c>
      <c r="C88" s="64"/>
      <c r="D88" s="73" t="s">
        <v>241</v>
      </c>
      <c r="E88" s="24">
        <v>117487.016</v>
      </c>
      <c r="F88" s="24">
        <v>117487.016</v>
      </c>
      <c r="G88" s="24">
        <v>3866.625</v>
      </c>
      <c r="H88" s="24">
        <v>3866.6239999999998</v>
      </c>
      <c r="I88" s="29">
        <f t="shared" si="74"/>
        <v>3.2911075041688007</v>
      </c>
      <c r="J88" s="29">
        <f t="shared" si="75"/>
        <v>99.99997413765233</v>
      </c>
      <c r="K88" s="30">
        <f t="shared" si="76"/>
        <v>99.99997413765233</v>
      </c>
      <c r="L88" s="24">
        <f t="shared" si="77"/>
        <v>-1.0000000002037268E-3</v>
      </c>
      <c r="M88" s="24">
        <v>246.054</v>
      </c>
      <c r="N88" s="113" t="s">
        <v>460</v>
      </c>
      <c r="O88" s="54">
        <f t="shared" si="68"/>
        <v>3620.5699999999997</v>
      </c>
    </row>
    <row r="89" spans="1:15" ht="30.75" customHeight="1" x14ac:dyDescent="0.2">
      <c r="A89" s="104"/>
      <c r="B89" s="64" t="s">
        <v>348</v>
      </c>
      <c r="C89" s="64"/>
      <c r="D89" s="73" t="s">
        <v>349</v>
      </c>
      <c r="E89" s="24">
        <v>160000</v>
      </c>
      <c r="F89" s="24">
        <v>160000</v>
      </c>
      <c r="G89" s="24">
        <v>37789.548000000003</v>
      </c>
      <c r="H89" s="24">
        <v>37789.546999999999</v>
      </c>
      <c r="I89" s="29">
        <f t="shared" ref="I89" si="78">IF(F89&gt;0,H89/F89*100,0)</f>
        <v>23.618466874999999</v>
      </c>
      <c r="J89" s="29">
        <f t="shared" ref="J89" si="79">H89/G89*100</f>
        <v>99.999997353765636</v>
      </c>
      <c r="K89" s="30">
        <f t="shared" ref="K89" si="80">IF(G89&gt;0,H89/G89*100,0)</f>
        <v>99.999997353765636</v>
      </c>
      <c r="L89" s="24">
        <f t="shared" ref="L89" si="81">H89-G89</f>
        <v>-1.0000000038417056E-3</v>
      </c>
      <c r="M89" s="24">
        <v>62244.84</v>
      </c>
      <c r="N89" s="58">
        <f t="shared" si="67"/>
        <v>60.711132039218029</v>
      </c>
      <c r="O89" s="54">
        <f t="shared" si="68"/>
        <v>-24455.292999999998</v>
      </c>
    </row>
    <row r="90" spans="1:15" ht="31.5" hidden="1" x14ac:dyDescent="0.2">
      <c r="A90" s="104"/>
      <c r="B90" s="64" t="s">
        <v>243</v>
      </c>
      <c r="C90" s="64"/>
      <c r="D90" s="73" t="s">
        <v>244</v>
      </c>
      <c r="E90" s="24"/>
      <c r="F90" s="24"/>
      <c r="G90" s="24"/>
      <c r="H90" s="24"/>
      <c r="I90" s="29">
        <f t="shared" ref="I90:I91" si="82">IF(F90&gt;0,H90/F90*100,0)</f>
        <v>0</v>
      </c>
      <c r="J90" s="29" t="e">
        <f t="shared" ref="J90:J91" si="83">H90/G90*100</f>
        <v>#DIV/0!</v>
      </c>
      <c r="K90" s="30">
        <f t="shared" ref="K90:K91" si="84">IF(G90&gt;0,H90/G90*100,0)</f>
        <v>0</v>
      </c>
      <c r="L90" s="24">
        <f t="shared" ref="L90:L91" si="85">H90-G90</f>
        <v>0</v>
      </c>
      <c r="M90" s="24"/>
      <c r="N90" s="39" t="e">
        <f t="shared" si="67"/>
        <v>#DIV/0!</v>
      </c>
      <c r="O90" s="54">
        <f t="shared" si="68"/>
        <v>0</v>
      </c>
    </row>
    <row r="91" spans="1:15" ht="47.25" hidden="1" x14ac:dyDescent="0.2">
      <c r="A91" s="104"/>
      <c r="B91" s="63" t="s">
        <v>180</v>
      </c>
      <c r="C91" s="64"/>
      <c r="D91" s="74" t="s">
        <v>289</v>
      </c>
      <c r="E91" s="24"/>
      <c r="F91" s="24"/>
      <c r="G91" s="24"/>
      <c r="H91" s="24"/>
      <c r="I91" s="29">
        <f t="shared" si="82"/>
        <v>0</v>
      </c>
      <c r="J91" s="29" t="e">
        <f t="shared" si="83"/>
        <v>#DIV/0!</v>
      </c>
      <c r="K91" s="30">
        <f t="shared" si="84"/>
        <v>0</v>
      </c>
      <c r="L91" s="24">
        <f t="shared" si="85"/>
        <v>0</v>
      </c>
      <c r="M91" s="24"/>
      <c r="N91" s="30" t="e">
        <f t="shared" si="67"/>
        <v>#DIV/0!</v>
      </c>
      <c r="O91" s="54">
        <f t="shared" si="68"/>
        <v>0</v>
      </c>
    </row>
    <row r="92" spans="1:15" ht="22.5" customHeight="1" x14ac:dyDescent="0.2">
      <c r="A92" s="104" t="s">
        <v>33</v>
      </c>
      <c r="B92" s="63" t="s">
        <v>200</v>
      </c>
      <c r="C92" s="63" t="s">
        <v>174</v>
      </c>
      <c r="D92" s="74" t="s">
        <v>245</v>
      </c>
      <c r="E92" s="24">
        <v>616851.69299999997</v>
      </c>
      <c r="F92" s="24">
        <v>613980.84499999997</v>
      </c>
      <c r="G92" s="24">
        <v>86604.399000000005</v>
      </c>
      <c r="H92" s="24">
        <v>86604.396999999997</v>
      </c>
      <c r="I92" s="29">
        <f t="shared" si="17"/>
        <v>14.105390698304276</v>
      </c>
      <c r="J92" s="29">
        <f t="shared" si="72"/>
        <v>99.999997690648485</v>
      </c>
      <c r="K92" s="30">
        <f t="shared" si="18"/>
        <v>99.999997690648485</v>
      </c>
      <c r="L92" s="24">
        <f t="shared" si="16"/>
        <v>-2.0000000076834112E-3</v>
      </c>
      <c r="M92" s="24">
        <v>68905.082999999999</v>
      </c>
      <c r="N92" s="30">
        <f t="shared" si="67"/>
        <v>125.68651430258055</v>
      </c>
      <c r="O92" s="54">
        <f t="shared" si="68"/>
        <v>17699.313999999998</v>
      </c>
    </row>
    <row r="93" spans="1:15" ht="12.75" hidden="1" customHeight="1" x14ac:dyDescent="0.2">
      <c r="A93" s="104" t="s">
        <v>34</v>
      </c>
      <c r="B93" s="63"/>
      <c r="C93" s="63"/>
      <c r="D93" s="71" t="s">
        <v>48</v>
      </c>
      <c r="E93" s="28"/>
      <c r="F93" s="28"/>
      <c r="G93" s="28"/>
      <c r="H93" s="24"/>
      <c r="I93" s="29">
        <f t="shared" si="17"/>
        <v>0</v>
      </c>
      <c r="J93" s="29" t="e">
        <f t="shared" si="72"/>
        <v>#DIV/0!</v>
      </c>
      <c r="K93" s="30">
        <f t="shared" si="18"/>
        <v>0</v>
      </c>
      <c r="L93" s="24">
        <f t="shared" si="16"/>
        <v>0</v>
      </c>
      <c r="M93" s="28"/>
      <c r="N93" s="30" t="e">
        <f t="shared" si="67"/>
        <v>#DIV/0!</v>
      </c>
      <c r="O93" s="54">
        <f t="shared" si="68"/>
        <v>0</v>
      </c>
    </row>
    <row r="94" spans="1:15" ht="12.75" hidden="1" customHeight="1" x14ac:dyDescent="0.2">
      <c r="A94" s="104" t="s">
        <v>72</v>
      </c>
      <c r="B94" s="63"/>
      <c r="C94" s="63"/>
      <c r="D94" s="71" t="s">
        <v>80</v>
      </c>
      <c r="E94" s="28"/>
      <c r="F94" s="28"/>
      <c r="G94" s="28"/>
      <c r="H94" s="24"/>
      <c r="I94" s="29">
        <f t="shared" si="17"/>
        <v>0</v>
      </c>
      <c r="J94" s="29" t="e">
        <f t="shared" si="72"/>
        <v>#DIV/0!</v>
      </c>
      <c r="K94" s="30">
        <f t="shared" si="18"/>
        <v>0</v>
      </c>
      <c r="L94" s="24">
        <f t="shared" si="16"/>
        <v>0</v>
      </c>
      <c r="M94" s="28"/>
      <c r="N94" s="30" t="e">
        <f t="shared" si="67"/>
        <v>#DIV/0!</v>
      </c>
      <c r="O94" s="54">
        <f t="shared" si="68"/>
        <v>0</v>
      </c>
    </row>
    <row r="95" spans="1:15" ht="47.25" hidden="1" x14ac:dyDescent="0.2">
      <c r="A95" s="104" t="s">
        <v>73</v>
      </c>
      <c r="B95" s="63" t="s">
        <v>246</v>
      </c>
      <c r="C95" s="63" t="s">
        <v>174</v>
      </c>
      <c r="D95" s="74" t="s">
        <v>289</v>
      </c>
      <c r="E95" s="24">
        <f>E98</f>
        <v>0</v>
      </c>
      <c r="F95" s="24">
        <f>F98</f>
        <v>0</v>
      </c>
      <c r="G95" s="24">
        <f t="shared" ref="G95" si="86">G98</f>
        <v>0</v>
      </c>
      <c r="H95" s="24">
        <f t="shared" ref="H95" si="87">H98</f>
        <v>0</v>
      </c>
      <c r="I95" s="29">
        <f t="shared" si="17"/>
        <v>0</v>
      </c>
      <c r="J95" s="29" t="e">
        <f t="shared" si="72"/>
        <v>#DIV/0!</v>
      </c>
      <c r="K95" s="30">
        <f t="shared" si="18"/>
        <v>0</v>
      </c>
      <c r="L95" s="24">
        <f>H95-G95</f>
        <v>0</v>
      </c>
      <c r="M95" s="28">
        <v>0</v>
      </c>
      <c r="N95" s="30" t="e">
        <f t="shared" si="67"/>
        <v>#DIV/0!</v>
      </c>
      <c r="O95" s="54">
        <f t="shared" si="68"/>
        <v>0</v>
      </c>
    </row>
    <row r="96" spans="1:15" ht="81.75" hidden="1" customHeight="1" x14ac:dyDescent="0.2">
      <c r="A96" s="104" t="s">
        <v>199</v>
      </c>
      <c r="B96" s="63" t="s">
        <v>198</v>
      </c>
      <c r="C96" s="63"/>
      <c r="D96" s="74" t="s">
        <v>202</v>
      </c>
      <c r="E96" s="24"/>
      <c r="F96" s="24"/>
      <c r="G96" s="31"/>
      <c r="H96" s="24"/>
      <c r="I96" s="29">
        <f t="shared" si="17"/>
        <v>0</v>
      </c>
      <c r="J96" s="29" t="e">
        <f t="shared" si="72"/>
        <v>#DIV/0!</v>
      </c>
      <c r="K96" s="30">
        <f t="shared" si="18"/>
        <v>0</v>
      </c>
      <c r="L96" s="24"/>
      <c r="M96" s="28"/>
      <c r="N96" s="30" t="e">
        <f t="shared" si="67"/>
        <v>#DIV/0!</v>
      </c>
      <c r="O96" s="54">
        <f t="shared" si="68"/>
        <v>0</v>
      </c>
    </row>
    <row r="97" spans="1:15" ht="12.75" hidden="1" customHeight="1" x14ac:dyDescent="0.2">
      <c r="A97" s="104"/>
      <c r="B97" s="63"/>
      <c r="C97" s="63"/>
      <c r="D97" s="73" t="s">
        <v>46</v>
      </c>
      <c r="E97" s="24"/>
      <c r="F97" s="24"/>
      <c r="G97" s="31"/>
      <c r="H97" s="24"/>
      <c r="I97" s="29">
        <f t="shared" si="17"/>
        <v>0</v>
      </c>
      <c r="J97" s="29"/>
      <c r="K97" s="30">
        <f t="shared" si="18"/>
        <v>0</v>
      </c>
      <c r="L97" s="24"/>
      <c r="M97" s="28"/>
      <c r="N97" s="30" t="e">
        <f t="shared" si="67"/>
        <v>#DIV/0!</v>
      </c>
      <c r="O97" s="54">
        <f t="shared" si="68"/>
        <v>0</v>
      </c>
    </row>
    <row r="98" spans="1:15" ht="24.75" hidden="1" customHeight="1" x14ac:dyDescent="0.2">
      <c r="A98" s="104"/>
      <c r="B98" s="64" t="s">
        <v>247</v>
      </c>
      <c r="C98" s="64"/>
      <c r="D98" s="73" t="s">
        <v>177</v>
      </c>
      <c r="E98" s="24"/>
      <c r="F98" s="24"/>
      <c r="G98" s="24"/>
      <c r="H98" s="24"/>
      <c r="I98" s="29">
        <f t="shared" si="17"/>
        <v>0</v>
      </c>
      <c r="J98" s="29"/>
      <c r="K98" s="30">
        <f t="shared" si="18"/>
        <v>0</v>
      </c>
      <c r="L98" s="24"/>
      <c r="M98" s="28"/>
      <c r="N98" s="30" t="e">
        <f t="shared" si="67"/>
        <v>#DIV/0!</v>
      </c>
      <c r="O98" s="54">
        <f t="shared" si="68"/>
        <v>0</v>
      </c>
    </row>
    <row r="99" spans="1:15" ht="21.75" customHeight="1" x14ac:dyDescent="0.2">
      <c r="A99" s="104"/>
      <c r="B99" s="63" t="s">
        <v>248</v>
      </c>
      <c r="C99" s="64"/>
      <c r="D99" s="74" t="s">
        <v>249</v>
      </c>
      <c r="E99" s="24">
        <v>60369.936999999998</v>
      </c>
      <c r="F99" s="24">
        <v>54614.139000000003</v>
      </c>
      <c r="G99" s="24">
        <v>2900.326</v>
      </c>
      <c r="H99" s="24">
        <v>2900.3240000000001</v>
      </c>
      <c r="I99" s="29">
        <f t="shared" si="17"/>
        <v>5.310573512840695</v>
      </c>
      <c r="J99" s="29"/>
      <c r="K99" s="30">
        <f t="shared" si="18"/>
        <v>99.999931042234564</v>
      </c>
      <c r="L99" s="24">
        <f t="shared" si="16"/>
        <v>-1.9999999999527063E-3</v>
      </c>
      <c r="M99" s="24">
        <v>2464.9319999999998</v>
      </c>
      <c r="N99" s="30">
        <f t="shared" si="67"/>
        <v>117.66344872799739</v>
      </c>
      <c r="O99" s="54">
        <f t="shared" si="68"/>
        <v>435.39200000000028</v>
      </c>
    </row>
    <row r="100" spans="1:15" ht="47.25" x14ac:dyDescent="0.2">
      <c r="A100" s="104"/>
      <c r="B100" s="63" t="s">
        <v>440</v>
      </c>
      <c r="C100" s="64"/>
      <c r="D100" s="74" t="s">
        <v>441</v>
      </c>
      <c r="E100" s="24">
        <v>2481.1350000000002</v>
      </c>
      <c r="F100" s="24">
        <v>2481.1350000000002</v>
      </c>
      <c r="G100" s="24">
        <v>201.05199999999999</v>
      </c>
      <c r="H100" s="24">
        <v>201.05199999999999</v>
      </c>
      <c r="I100" s="29">
        <f t="shared" ref="I100" si="88">IF(F100&gt;0,H100/F100*100,0)</f>
        <v>8.1032269505689918</v>
      </c>
      <c r="J100" s="29"/>
      <c r="K100" s="30">
        <f t="shared" ref="K100" si="89">IF(G100&gt;0,H100/G100*100,0)</f>
        <v>100</v>
      </c>
      <c r="L100" s="24">
        <f t="shared" ref="L100" si="90">H100-G100</f>
        <v>0</v>
      </c>
      <c r="M100" s="24"/>
      <c r="N100" s="39" t="e">
        <f t="shared" ref="N100" si="91">H100/M100*100</f>
        <v>#DIV/0!</v>
      </c>
      <c r="O100" s="54">
        <f t="shared" ref="O100" si="92">H100-M100</f>
        <v>201.05199999999999</v>
      </c>
    </row>
    <row r="101" spans="1:15" ht="24" customHeight="1" x14ac:dyDescent="0.2">
      <c r="A101" s="104"/>
      <c r="B101" s="20" t="s">
        <v>290</v>
      </c>
      <c r="C101" s="64"/>
      <c r="D101" s="70" t="s">
        <v>291</v>
      </c>
      <c r="E101" s="25">
        <v>3622.1</v>
      </c>
      <c r="F101" s="25">
        <v>3447.1</v>
      </c>
      <c r="G101" s="25">
        <v>12.898999999999999</v>
      </c>
      <c r="H101" s="25">
        <v>12.898999999999999</v>
      </c>
      <c r="I101" s="26">
        <f t="shared" ref="I101" si="93">IF(F101&gt;0,H101/F101*100,0)</f>
        <v>0.37419860172318758</v>
      </c>
      <c r="J101" s="26"/>
      <c r="K101" s="27">
        <f t="shared" ref="K101" si="94">IF(G101&gt;0,H101/G101*100,0)</f>
        <v>100</v>
      </c>
      <c r="L101" s="25">
        <f t="shared" ref="L101" si="95">H101-G101</f>
        <v>0</v>
      </c>
      <c r="M101" s="25">
        <v>12.484999999999999</v>
      </c>
      <c r="N101" s="50">
        <f>H101/M101*100</f>
        <v>103.31597917501001</v>
      </c>
      <c r="O101" s="53">
        <f t="shared" si="68"/>
        <v>0.4139999999999997</v>
      </c>
    </row>
    <row r="102" spans="1:15" ht="29.25" customHeight="1" x14ac:dyDescent="0.2">
      <c r="A102" s="11" t="s">
        <v>38</v>
      </c>
      <c r="B102" s="20" t="s">
        <v>175</v>
      </c>
      <c r="C102" s="20"/>
      <c r="D102" s="70" t="s">
        <v>445</v>
      </c>
      <c r="E102" s="25">
        <v>11510</v>
      </c>
      <c r="F102" s="25">
        <v>10953.26</v>
      </c>
      <c r="G102" s="25">
        <v>1127.4570000000001</v>
      </c>
      <c r="H102" s="25">
        <v>1127.4549999999999</v>
      </c>
      <c r="I102" s="26">
        <f t="shared" si="17"/>
        <v>10.293328196354325</v>
      </c>
      <c r="J102" s="26">
        <f t="shared" si="72"/>
        <v>99.999822609642735</v>
      </c>
      <c r="K102" s="27">
        <f t="shared" si="18"/>
        <v>99.999822609642735</v>
      </c>
      <c r="L102" s="25">
        <f t="shared" si="16"/>
        <v>-2.00000000018008E-3</v>
      </c>
      <c r="M102" s="25">
        <v>817.97199999999998</v>
      </c>
      <c r="N102" s="50">
        <f t="shared" si="67"/>
        <v>137.83540267882032</v>
      </c>
      <c r="O102" s="53">
        <f t="shared" si="68"/>
        <v>309.48299999999995</v>
      </c>
    </row>
    <row r="103" spans="1:15" ht="22.5" customHeight="1" x14ac:dyDescent="0.2">
      <c r="A103" s="11" t="s">
        <v>39</v>
      </c>
      <c r="B103" s="20" t="s">
        <v>176</v>
      </c>
      <c r="C103" s="20"/>
      <c r="D103" s="70" t="s">
        <v>250</v>
      </c>
      <c r="E103" s="25">
        <f>E105+E108+E112+E111+E113+E116</f>
        <v>491873.36999999994</v>
      </c>
      <c r="F103" s="25">
        <f>F105+F108+F112+F111+F113+F116</f>
        <v>484873.36999999994</v>
      </c>
      <c r="G103" s="25">
        <f>G105+G108+G112+G111+G113+G116</f>
        <v>157636.40299999999</v>
      </c>
      <c r="H103" s="25">
        <f>H105+H108+H112+H111+H113+H116</f>
        <v>157636.40299999999</v>
      </c>
      <c r="I103" s="26">
        <f t="shared" si="17"/>
        <v>32.510839479594438</v>
      </c>
      <c r="J103" s="26">
        <f t="shared" si="72"/>
        <v>100</v>
      </c>
      <c r="K103" s="27">
        <f t="shared" si="18"/>
        <v>100</v>
      </c>
      <c r="L103" s="25">
        <f t="shared" si="16"/>
        <v>0</v>
      </c>
      <c r="M103" s="25">
        <f>M105+M108+M112+M111+M113+M116</f>
        <v>121041.18700000001</v>
      </c>
      <c r="N103" s="50">
        <f t="shared" si="67"/>
        <v>130.23368896737603</v>
      </c>
      <c r="O103" s="53">
        <f t="shared" si="68"/>
        <v>36595.215999999986</v>
      </c>
    </row>
    <row r="104" spans="1:15" ht="19.5" customHeight="1" x14ac:dyDescent="0.2">
      <c r="A104" s="104"/>
      <c r="B104" s="63"/>
      <c r="C104" s="63"/>
      <c r="D104" s="71" t="s">
        <v>47</v>
      </c>
      <c r="E104" s="24"/>
      <c r="F104" s="24"/>
      <c r="G104" s="24"/>
      <c r="H104" s="24"/>
      <c r="I104" s="29">
        <f t="shared" si="17"/>
        <v>0</v>
      </c>
      <c r="J104" s="29"/>
      <c r="K104" s="30">
        <f t="shared" si="18"/>
        <v>0</v>
      </c>
      <c r="L104" s="24">
        <f t="shared" ref="L104" si="96">H104-G104</f>
        <v>0</v>
      </c>
      <c r="M104" s="28"/>
      <c r="N104" s="30"/>
      <c r="O104" s="54">
        <f t="shared" si="68"/>
        <v>0</v>
      </c>
    </row>
    <row r="105" spans="1:15" ht="31.5" x14ac:dyDescent="0.2">
      <c r="A105" s="104"/>
      <c r="B105" s="63" t="s">
        <v>253</v>
      </c>
      <c r="C105" s="63"/>
      <c r="D105" s="74" t="s">
        <v>251</v>
      </c>
      <c r="E105" s="24">
        <f>E107</f>
        <v>82495.3</v>
      </c>
      <c r="F105" s="24">
        <f>F107</f>
        <v>82495.3</v>
      </c>
      <c r="G105" s="24">
        <f t="shared" ref="G105" si="97">G107</f>
        <v>20607.501</v>
      </c>
      <c r="H105" s="24">
        <f t="shared" ref="H105" si="98">H107</f>
        <v>20607.501</v>
      </c>
      <c r="I105" s="29">
        <f t="shared" si="17"/>
        <v>24.980212206028707</v>
      </c>
      <c r="J105" s="29"/>
      <c r="K105" s="30">
        <f t="shared" si="18"/>
        <v>100</v>
      </c>
      <c r="L105" s="24">
        <f t="shared" si="16"/>
        <v>0</v>
      </c>
      <c r="M105" s="24">
        <f t="shared" ref="M105" si="99">M107</f>
        <v>18750</v>
      </c>
      <c r="N105" s="30">
        <f t="shared" si="67"/>
        <v>109.906672</v>
      </c>
      <c r="O105" s="54">
        <f t="shared" si="68"/>
        <v>1857.5010000000002</v>
      </c>
    </row>
    <row r="106" spans="1:15" ht="21" customHeight="1" x14ac:dyDescent="0.2">
      <c r="A106" s="104"/>
      <c r="B106" s="63"/>
      <c r="C106" s="63"/>
      <c r="D106" s="73" t="s">
        <v>46</v>
      </c>
      <c r="E106" s="24"/>
      <c r="F106" s="24"/>
      <c r="G106" s="24"/>
      <c r="H106" s="24"/>
      <c r="I106" s="29">
        <f t="shared" si="17"/>
        <v>0</v>
      </c>
      <c r="J106" s="29"/>
      <c r="K106" s="30">
        <f t="shared" si="18"/>
        <v>0</v>
      </c>
      <c r="L106" s="24">
        <f t="shared" si="16"/>
        <v>0</v>
      </c>
      <c r="M106" s="28"/>
      <c r="N106" s="30"/>
      <c r="O106" s="54">
        <f t="shared" si="68"/>
        <v>0</v>
      </c>
    </row>
    <row r="107" spans="1:15" ht="24" customHeight="1" x14ac:dyDescent="0.2">
      <c r="A107" s="104"/>
      <c r="B107" s="64" t="s">
        <v>254</v>
      </c>
      <c r="C107" s="63"/>
      <c r="D107" s="73" t="s">
        <v>252</v>
      </c>
      <c r="E107" s="24">
        <v>82495.3</v>
      </c>
      <c r="F107" s="24">
        <v>82495.3</v>
      </c>
      <c r="G107" s="24">
        <v>20607.501</v>
      </c>
      <c r="H107" s="24">
        <v>20607.501</v>
      </c>
      <c r="I107" s="29">
        <f t="shared" si="17"/>
        <v>24.980212206028707</v>
      </c>
      <c r="J107" s="29"/>
      <c r="K107" s="30">
        <f t="shared" si="18"/>
        <v>100</v>
      </c>
      <c r="L107" s="24">
        <f t="shared" si="16"/>
        <v>0</v>
      </c>
      <c r="M107" s="24">
        <v>18750</v>
      </c>
      <c r="N107" s="30">
        <f t="shared" si="67"/>
        <v>109.906672</v>
      </c>
      <c r="O107" s="54">
        <f t="shared" si="68"/>
        <v>1857.5010000000002</v>
      </c>
    </row>
    <row r="108" spans="1:15" ht="31.5" x14ac:dyDescent="0.2">
      <c r="A108" s="104"/>
      <c r="B108" s="63" t="s">
        <v>255</v>
      </c>
      <c r="C108" s="63"/>
      <c r="D108" s="74" t="s">
        <v>257</v>
      </c>
      <c r="E108" s="24">
        <f>E110</f>
        <v>400131.6</v>
      </c>
      <c r="F108" s="24">
        <f>F110</f>
        <v>393131.6</v>
      </c>
      <c r="G108" s="24">
        <f t="shared" ref="G108" si="100">G110</f>
        <v>134999.99900000001</v>
      </c>
      <c r="H108" s="24">
        <f t="shared" ref="H108" si="101">H110</f>
        <v>134999.99900000001</v>
      </c>
      <c r="I108" s="29">
        <f t="shared" si="17"/>
        <v>34.339645808172122</v>
      </c>
      <c r="J108" s="29"/>
      <c r="K108" s="30">
        <f t="shared" si="18"/>
        <v>100</v>
      </c>
      <c r="L108" s="24">
        <f t="shared" si="16"/>
        <v>0</v>
      </c>
      <c r="M108" s="24">
        <f>M110</f>
        <v>100000</v>
      </c>
      <c r="N108" s="30">
        <f t="shared" si="67"/>
        <v>134.999999</v>
      </c>
      <c r="O108" s="54">
        <f t="shared" si="68"/>
        <v>34999.999000000011</v>
      </c>
    </row>
    <row r="109" spans="1:15" ht="16.5" customHeight="1" x14ac:dyDescent="0.2">
      <c r="A109" s="104"/>
      <c r="B109" s="63"/>
      <c r="C109" s="63"/>
      <c r="D109" s="73" t="s">
        <v>46</v>
      </c>
      <c r="E109" s="24"/>
      <c r="F109" s="28"/>
      <c r="G109" s="24"/>
      <c r="H109" s="24"/>
      <c r="I109" s="29">
        <f t="shared" si="17"/>
        <v>0</v>
      </c>
      <c r="J109" s="29"/>
      <c r="K109" s="30">
        <f t="shared" si="18"/>
        <v>0</v>
      </c>
      <c r="L109" s="24">
        <f t="shared" si="16"/>
        <v>0</v>
      </c>
      <c r="M109" s="28"/>
      <c r="N109" s="30"/>
      <c r="O109" s="54">
        <f t="shared" si="68"/>
        <v>0</v>
      </c>
    </row>
    <row r="110" spans="1:15" ht="20.25" customHeight="1" x14ac:dyDescent="0.2">
      <c r="A110" s="104" t="s">
        <v>26</v>
      </c>
      <c r="B110" s="64" t="s">
        <v>256</v>
      </c>
      <c r="C110" s="63"/>
      <c r="D110" s="73" t="s">
        <v>27</v>
      </c>
      <c r="E110" s="24">
        <v>400131.6</v>
      </c>
      <c r="F110" s="24">
        <v>393131.6</v>
      </c>
      <c r="G110" s="24">
        <v>134999.99900000001</v>
      </c>
      <c r="H110" s="24">
        <v>134999.99900000001</v>
      </c>
      <c r="I110" s="29">
        <f t="shared" si="17"/>
        <v>34.339645808172122</v>
      </c>
      <c r="J110" s="29"/>
      <c r="K110" s="30">
        <f t="shared" si="18"/>
        <v>100</v>
      </c>
      <c r="L110" s="24">
        <f t="shared" si="16"/>
        <v>0</v>
      </c>
      <c r="M110" s="24">
        <v>100000</v>
      </c>
      <c r="N110" s="30">
        <f t="shared" si="67"/>
        <v>134.999999</v>
      </c>
      <c r="O110" s="54">
        <f t="shared" si="68"/>
        <v>34999.999000000011</v>
      </c>
    </row>
    <row r="111" spans="1:15" ht="21.75" customHeight="1" x14ac:dyDescent="0.2">
      <c r="A111" s="104"/>
      <c r="B111" s="63" t="s">
        <v>356</v>
      </c>
      <c r="C111" s="63"/>
      <c r="D111" s="74" t="s">
        <v>357</v>
      </c>
      <c r="E111" s="24">
        <v>8206.4699999999993</v>
      </c>
      <c r="F111" s="24">
        <v>8206.4699999999993</v>
      </c>
      <c r="G111" s="24">
        <v>2028.903</v>
      </c>
      <c r="H111" s="24">
        <v>2028.903</v>
      </c>
      <c r="I111" s="29">
        <f t="shared" ref="I111" si="102">IF(F111&gt;0,H111/F111*100,0)</f>
        <v>24.723212294689436</v>
      </c>
      <c r="J111" s="29"/>
      <c r="K111" s="30">
        <f t="shared" ref="K111" si="103">IF(G111&gt;0,H111/G111*100,0)</f>
        <v>100</v>
      </c>
      <c r="L111" s="24">
        <f t="shared" ref="L111" si="104">H111-G111</f>
        <v>0</v>
      </c>
      <c r="M111" s="24">
        <v>2291.1869999999999</v>
      </c>
      <c r="N111" s="30">
        <f t="shared" si="67"/>
        <v>88.552483930818397</v>
      </c>
      <c r="O111" s="54">
        <f t="shared" si="68"/>
        <v>-262.28399999999988</v>
      </c>
    </row>
    <row r="112" spans="1:15" ht="19.5" hidden="1" customHeight="1" x14ac:dyDescent="0.2">
      <c r="A112" s="104"/>
      <c r="B112" s="63" t="s">
        <v>331</v>
      </c>
      <c r="C112" s="63"/>
      <c r="D112" s="74" t="s">
        <v>332</v>
      </c>
      <c r="E112" s="24"/>
      <c r="F112" s="24"/>
      <c r="G112" s="24"/>
      <c r="H112" s="24"/>
      <c r="I112" s="29">
        <f t="shared" ref="I112" si="105">IF(F112&gt;0,H112/F112*100,0)</f>
        <v>0</v>
      </c>
      <c r="J112" s="29"/>
      <c r="K112" s="30">
        <f t="shared" ref="K112" si="106">IF(G112&gt;0,H112/G112*100,0)</f>
        <v>0</v>
      </c>
      <c r="L112" s="24">
        <f t="shared" ref="L112" si="107">H112-G112</f>
        <v>0</v>
      </c>
      <c r="M112" s="24"/>
      <c r="N112" s="30" t="e">
        <f t="shared" si="67"/>
        <v>#DIV/0!</v>
      </c>
      <c r="O112" s="54">
        <f t="shared" si="68"/>
        <v>0</v>
      </c>
    </row>
    <row r="113" spans="1:15" ht="30" hidden="1" customHeight="1" x14ac:dyDescent="0.2">
      <c r="A113" s="104"/>
      <c r="B113" s="63" t="s">
        <v>342</v>
      </c>
      <c r="C113" s="63"/>
      <c r="D113" s="74" t="s">
        <v>341</v>
      </c>
      <c r="E113" s="24"/>
      <c r="F113" s="24">
        <f>F115</f>
        <v>0</v>
      </c>
      <c r="G113" s="24">
        <f t="shared" ref="G113:H113" si="108">G115</f>
        <v>0</v>
      </c>
      <c r="H113" s="24">
        <f t="shared" si="108"/>
        <v>0</v>
      </c>
      <c r="I113" s="29">
        <f t="shared" ref="I113:I115" si="109">IF(F113&gt;0,H113/F113*100,0)</f>
        <v>0</v>
      </c>
      <c r="J113" s="29"/>
      <c r="K113" s="30">
        <f t="shared" ref="K113:K115" si="110">IF(G113&gt;0,H113/G113*100,0)</f>
        <v>0</v>
      </c>
      <c r="L113" s="24">
        <f t="shared" ref="L113:L115" si="111">H113-G113</f>
        <v>0</v>
      </c>
      <c r="M113" s="24">
        <f>M115</f>
        <v>0</v>
      </c>
      <c r="N113" s="30" t="e">
        <f t="shared" si="67"/>
        <v>#DIV/0!</v>
      </c>
      <c r="O113" s="54">
        <f t="shared" si="68"/>
        <v>0</v>
      </c>
    </row>
    <row r="114" spans="1:15" ht="15.75" hidden="1" customHeight="1" x14ac:dyDescent="0.2">
      <c r="A114" s="104"/>
      <c r="B114" s="63"/>
      <c r="C114" s="63"/>
      <c r="D114" s="71" t="s">
        <v>47</v>
      </c>
      <c r="E114" s="24"/>
      <c r="F114" s="24"/>
      <c r="G114" s="24"/>
      <c r="H114" s="24"/>
      <c r="I114" s="29">
        <f t="shared" si="109"/>
        <v>0</v>
      </c>
      <c r="J114" s="29"/>
      <c r="K114" s="30">
        <f t="shared" si="110"/>
        <v>0</v>
      </c>
      <c r="L114" s="24">
        <f t="shared" si="111"/>
        <v>0</v>
      </c>
      <c r="M114" s="24"/>
      <c r="N114" s="30" t="e">
        <f t="shared" si="67"/>
        <v>#DIV/0!</v>
      </c>
      <c r="O114" s="54">
        <f t="shared" si="68"/>
        <v>0</v>
      </c>
    </row>
    <row r="115" spans="1:15" ht="32.25" hidden="1" customHeight="1" x14ac:dyDescent="0.2">
      <c r="A115" s="104"/>
      <c r="B115" s="63" t="s">
        <v>344</v>
      </c>
      <c r="C115" s="63"/>
      <c r="D115" s="74" t="s">
        <v>343</v>
      </c>
      <c r="E115" s="24"/>
      <c r="F115" s="24"/>
      <c r="G115" s="24"/>
      <c r="H115" s="24"/>
      <c r="I115" s="29">
        <f t="shared" si="109"/>
        <v>0</v>
      </c>
      <c r="J115" s="29"/>
      <c r="K115" s="30">
        <f t="shared" si="110"/>
        <v>0</v>
      </c>
      <c r="L115" s="24">
        <f t="shared" si="111"/>
        <v>0</v>
      </c>
      <c r="M115" s="24"/>
      <c r="N115" s="30" t="e">
        <f t="shared" si="67"/>
        <v>#DIV/0!</v>
      </c>
      <c r="O115" s="54">
        <f t="shared" si="68"/>
        <v>0</v>
      </c>
    </row>
    <row r="116" spans="1:15" ht="23.25" customHeight="1" x14ac:dyDescent="0.2">
      <c r="A116" s="104"/>
      <c r="B116" s="63" t="s">
        <v>383</v>
      </c>
      <c r="C116" s="63"/>
      <c r="D116" s="74" t="s">
        <v>384</v>
      </c>
      <c r="E116" s="24">
        <v>1040</v>
      </c>
      <c r="F116" s="24">
        <v>1040</v>
      </c>
      <c r="G116" s="24"/>
      <c r="H116" s="24"/>
      <c r="I116" s="29">
        <f t="shared" ref="I116" si="112">IF(F116&gt;0,H116/F116*100,0)</f>
        <v>0</v>
      </c>
      <c r="J116" s="29"/>
      <c r="K116" s="30">
        <f t="shared" ref="K116" si="113">IF(G116&gt;0,H116/G116*100,0)</f>
        <v>0</v>
      </c>
      <c r="L116" s="24"/>
      <c r="M116" s="24"/>
      <c r="N116" s="39" t="e">
        <f t="shared" si="67"/>
        <v>#DIV/0!</v>
      </c>
      <c r="O116" s="54">
        <f t="shared" ref="O116" si="114">H116-M116</f>
        <v>0</v>
      </c>
    </row>
    <row r="117" spans="1:15" ht="21.75" customHeight="1" x14ac:dyDescent="0.2">
      <c r="A117" s="11" t="s">
        <v>36</v>
      </c>
      <c r="B117" s="20" t="s">
        <v>184</v>
      </c>
      <c r="C117" s="20"/>
      <c r="D117" s="70" t="s">
        <v>258</v>
      </c>
      <c r="E117" s="25">
        <v>13046.843000000001</v>
      </c>
      <c r="F117" s="25">
        <v>13046.843000000001</v>
      </c>
      <c r="G117" s="25">
        <v>1866.3520000000001</v>
      </c>
      <c r="H117" s="25">
        <v>1866.3510000000001</v>
      </c>
      <c r="I117" s="26">
        <f t="shared" si="17"/>
        <v>14.305000834301449</v>
      </c>
      <c r="J117" s="26">
        <f t="shared" si="72"/>
        <v>99.999946419539299</v>
      </c>
      <c r="K117" s="27">
        <f t="shared" si="18"/>
        <v>99.999946419539299</v>
      </c>
      <c r="L117" s="25">
        <f t="shared" si="16"/>
        <v>-9.9999999997635314E-4</v>
      </c>
      <c r="M117" s="25">
        <v>2169.752</v>
      </c>
      <c r="N117" s="27">
        <f t="shared" si="67"/>
        <v>86.016789015518839</v>
      </c>
      <c r="O117" s="53">
        <f t="shared" si="68"/>
        <v>-303.40099999999984</v>
      </c>
    </row>
    <row r="118" spans="1:15" ht="15" hidden="1" customHeight="1" x14ac:dyDescent="0.2">
      <c r="A118" s="11" t="s">
        <v>74</v>
      </c>
      <c r="B118" s="20" t="s">
        <v>175</v>
      </c>
      <c r="C118" s="20"/>
      <c r="D118" s="70" t="s">
        <v>75</v>
      </c>
      <c r="E118" s="23"/>
      <c r="F118" s="23"/>
      <c r="G118" s="23"/>
      <c r="H118" s="25"/>
      <c r="I118" s="26">
        <f t="shared" si="17"/>
        <v>0</v>
      </c>
      <c r="J118" s="26" t="e">
        <f t="shared" si="72"/>
        <v>#DIV/0!</v>
      </c>
      <c r="K118" s="27">
        <f t="shared" si="18"/>
        <v>0</v>
      </c>
      <c r="L118" s="25">
        <f t="shared" si="16"/>
        <v>0</v>
      </c>
      <c r="M118" s="28"/>
      <c r="N118" s="27" t="e">
        <f t="shared" si="67"/>
        <v>#DIV/0!</v>
      </c>
      <c r="O118" s="53">
        <f t="shared" si="68"/>
        <v>0</v>
      </c>
    </row>
    <row r="119" spans="1:15" ht="21" customHeight="1" x14ac:dyDescent="0.2">
      <c r="A119" s="11" t="s">
        <v>77</v>
      </c>
      <c r="B119" s="20" t="s">
        <v>259</v>
      </c>
      <c r="C119" s="20"/>
      <c r="D119" s="70" t="s">
        <v>260</v>
      </c>
      <c r="E119" s="25">
        <f>E122+E123+E128+E127+E126</f>
        <v>111733.99900000001</v>
      </c>
      <c r="F119" s="25">
        <f>F122+F123+F128+F127+F126</f>
        <v>115613.99900000001</v>
      </c>
      <c r="G119" s="25">
        <f>G122+G123+G128+G127+G126</f>
        <v>20433.649999999998</v>
      </c>
      <c r="H119" s="25">
        <f>H122+H123+H128+H127+H126</f>
        <v>20432.810000000001</v>
      </c>
      <c r="I119" s="26">
        <f t="shared" si="17"/>
        <v>17.673300964185142</v>
      </c>
      <c r="J119" s="26">
        <f t="shared" si="72"/>
        <v>99.995889133855201</v>
      </c>
      <c r="K119" s="27">
        <f t="shared" si="18"/>
        <v>99.995889133855201</v>
      </c>
      <c r="L119" s="25">
        <f t="shared" si="16"/>
        <v>-0.83999999999650754</v>
      </c>
      <c r="M119" s="25">
        <f>M122+M123+M128+M127+M126</f>
        <v>10834.659999999998</v>
      </c>
      <c r="N119" s="27">
        <f t="shared" si="67"/>
        <v>188.58745913577357</v>
      </c>
      <c r="O119" s="53">
        <f t="shared" si="68"/>
        <v>9598.1500000000033</v>
      </c>
    </row>
    <row r="120" spans="1:15" ht="0.75" hidden="1" customHeight="1" x14ac:dyDescent="0.2">
      <c r="A120" s="11" t="s">
        <v>76</v>
      </c>
      <c r="B120" s="20"/>
      <c r="C120" s="20"/>
      <c r="D120" s="70" t="s">
        <v>81</v>
      </c>
      <c r="E120" s="23"/>
      <c r="F120" s="23"/>
      <c r="G120" s="23"/>
      <c r="H120" s="25"/>
      <c r="I120" s="26">
        <f t="shared" si="17"/>
        <v>0</v>
      </c>
      <c r="J120" s="26" t="e">
        <f t="shared" si="72"/>
        <v>#DIV/0!</v>
      </c>
      <c r="K120" s="27">
        <f t="shared" si="18"/>
        <v>0</v>
      </c>
      <c r="L120" s="25">
        <f t="shared" si="16"/>
        <v>0</v>
      </c>
      <c r="M120" s="28"/>
      <c r="N120" s="30" t="e">
        <f t="shared" si="67"/>
        <v>#DIV/0!</v>
      </c>
      <c r="O120" s="54">
        <f t="shared" si="68"/>
        <v>0</v>
      </c>
    </row>
    <row r="121" spans="1:15" ht="21.75" customHeight="1" x14ac:dyDescent="0.2">
      <c r="A121" s="11"/>
      <c r="B121" s="20"/>
      <c r="C121" s="20"/>
      <c r="D121" s="71" t="s">
        <v>47</v>
      </c>
      <c r="E121" s="23"/>
      <c r="F121" s="23"/>
      <c r="G121" s="23"/>
      <c r="H121" s="25"/>
      <c r="I121" s="26">
        <f t="shared" si="17"/>
        <v>0</v>
      </c>
      <c r="J121" s="26"/>
      <c r="K121" s="27"/>
      <c r="L121" s="25">
        <f t="shared" si="16"/>
        <v>0</v>
      </c>
      <c r="M121" s="28"/>
      <c r="N121" s="30"/>
      <c r="O121" s="54">
        <f t="shared" si="68"/>
        <v>0</v>
      </c>
    </row>
    <row r="122" spans="1:15" ht="22.5" customHeight="1" x14ac:dyDescent="0.2">
      <c r="A122" s="11"/>
      <c r="B122" s="63" t="s">
        <v>261</v>
      </c>
      <c r="C122" s="63"/>
      <c r="D122" s="74" t="s">
        <v>262</v>
      </c>
      <c r="E122" s="24">
        <v>25178</v>
      </c>
      <c r="F122" s="24">
        <v>25178</v>
      </c>
      <c r="G122" s="28">
        <v>1045.5360000000001</v>
      </c>
      <c r="H122" s="28">
        <v>1045.5350000000001</v>
      </c>
      <c r="I122" s="29">
        <f t="shared" si="17"/>
        <v>4.1525736754309328</v>
      </c>
      <c r="J122" s="29"/>
      <c r="K122" s="30">
        <f t="shared" si="18"/>
        <v>99.999904355278062</v>
      </c>
      <c r="L122" s="24">
        <f t="shared" si="16"/>
        <v>-9.9999999997635314E-4</v>
      </c>
      <c r="M122" s="24">
        <v>54.87</v>
      </c>
      <c r="N122" s="113" t="s">
        <v>461</v>
      </c>
      <c r="O122" s="54">
        <f t="shared" si="68"/>
        <v>990.66500000000008</v>
      </c>
    </row>
    <row r="123" spans="1:15" ht="22.5" customHeight="1" x14ac:dyDescent="0.2">
      <c r="A123" s="11"/>
      <c r="B123" s="63" t="s">
        <v>265</v>
      </c>
      <c r="C123" s="63"/>
      <c r="D123" s="74" t="s">
        <v>263</v>
      </c>
      <c r="E123" s="24">
        <f>E125</f>
        <v>6033.66</v>
      </c>
      <c r="F123" s="24">
        <f>F125</f>
        <v>6033.66</v>
      </c>
      <c r="G123" s="24">
        <f t="shared" ref="G123" si="115">G125</f>
        <v>1393.232</v>
      </c>
      <c r="H123" s="24">
        <f t="shared" ref="H123" si="116">H125</f>
        <v>1393.223</v>
      </c>
      <c r="I123" s="29">
        <f t="shared" si="17"/>
        <v>23.090843700175352</v>
      </c>
      <c r="J123" s="29"/>
      <c r="K123" s="30">
        <f t="shared" si="18"/>
        <v>99.999354020005285</v>
      </c>
      <c r="L123" s="24">
        <f t="shared" si="16"/>
        <v>-9.0000000000145519E-3</v>
      </c>
      <c r="M123" s="24">
        <f>M125</f>
        <v>1048.9110000000001</v>
      </c>
      <c r="N123" s="58">
        <f t="shared" si="67"/>
        <v>132.82566395051629</v>
      </c>
      <c r="O123" s="54">
        <f t="shared" si="68"/>
        <v>344.3119999999999</v>
      </c>
    </row>
    <row r="124" spans="1:15" ht="18.75" customHeight="1" x14ac:dyDescent="0.2">
      <c r="A124" s="11"/>
      <c r="B124" s="63"/>
      <c r="C124" s="63"/>
      <c r="D124" s="73" t="s">
        <v>46</v>
      </c>
      <c r="E124" s="24"/>
      <c r="F124" s="28"/>
      <c r="G124" s="28"/>
      <c r="H124" s="24"/>
      <c r="I124" s="29">
        <f t="shared" si="17"/>
        <v>0</v>
      </c>
      <c r="J124" s="29"/>
      <c r="K124" s="30">
        <f t="shared" si="18"/>
        <v>0</v>
      </c>
      <c r="L124" s="24">
        <f t="shared" si="16"/>
        <v>0</v>
      </c>
      <c r="M124" s="28"/>
      <c r="N124" s="58"/>
      <c r="O124" s="54">
        <f t="shared" si="68"/>
        <v>0</v>
      </c>
    </row>
    <row r="125" spans="1:15" ht="22.5" customHeight="1" x14ac:dyDescent="0.2">
      <c r="A125" s="11"/>
      <c r="B125" s="63" t="s">
        <v>266</v>
      </c>
      <c r="C125" s="63"/>
      <c r="D125" s="73" t="s">
        <v>264</v>
      </c>
      <c r="E125" s="24">
        <v>6033.66</v>
      </c>
      <c r="F125" s="24">
        <v>6033.66</v>
      </c>
      <c r="G125" s="24">
        <v>1393.232</v>
      </c>
      <c r="H125" s="24">
        <v>1393.223</v>
      </c>
      <c r="I125" s="29">
        <f t="shared" si="17"/>
        <v>23.090843700175352</v>
      </c>
      <c r="J125" s="29"/>
      <c r="K125" s="30">
        <f t="shared" si="18"/>
        <v>99.999354020005285</v>
      </c>
      <c r="L125" s="24">
        <f t="shared" si="16"/>
        <v>-9.0000000000145519E-3</v>
      </c>
      <c r="M125" s="24">
        <v>1048.9110000000001</v>
      </c>
      <c r="N125" s="58">
        <f t="shared" si="67"/>
        <v>132.82566395051629</v>
      </c>
      <c r="O125" s="54">
        <f t="shared" si="68"/>
        <v>344.3119999999999</v>
      </c>
    </row>
    <row r="126" spans="1:15" ht="21.75" customHeight="1" x14ac:dyDescent="0.2">
      <c r="A126" s="11"/>
      <c r="B126" s="63" t="s">
        <v>407</v>
      </c>
      <c r="C126" s="63"/>
      <c r="D126" s="74" t="s">
        <v>408</v>
      </c>
      <c r="E126" s="24">
        <v>139</v>
      </c>
      <c r="F126" s="24">
        <v>139</v>
      </c>
      <c r="G126" s="28"/>
      <c r="H126" s="28"/>
      <c r="I126" s="29">
        <f t="shared" ref="I126" si="117">IF(F126&gt;0,H126/F126*100,0)</f>
        <v>0</v>
      </c>
      <c r="J126" s="29"/>
      <c r="K126" s="30">
        <f t="shared" ref="K126" si="118">IF(G126&gt;0,H126/G126*100,0)</f>
        <v>0</v>
      </c>
      <c r="L126" s="24">
        <f t="shared" si="16"/>
        <v>0</v>
      </c>
      <c r="M126" s="24"/>
      <c r="N126" s="39" t="e">
        <f t="shared" ref="N126:N127" si="119">H126/M126*100</f>
        <v>#DIV/0!</v>
      </c>
      <c r="O126" s="62">
        <f t="shared" ref="O126" si="120">H126-M126</f>
        <v>0</v>
      </c>
    </row>
    <row r="127" spans="1:15" ht="21.75" customHeight="1" x14ac:dyDescent="0.2">
      <c r="A127" s="11"/>
      <c r="B127" s="63" t="s">
        <v>267</v>
      </c>
      <c r="C127" s="63"/>
      <c r="D127" s="74" t="s">
        <v>268</v>
      </c>
      <c r="E127" s="24">
        <v>1855.914</v>
      </c>
      <c r="F127" s="24">
        <v>1855.914</v>
      </c>
      <c r="G127" s="28">
        <v>107.658</v>
      </c>
      <c r="H127" s="28">
        <v>107.658</v>
      </c>
      <c r="I127" s="29">
        <f t="shared" si="17"/>
        <v>5.8008075805236672</v>
      </c>
      <c r="J127" s="29"/>
      <c r="K127" s="30">
        <f t="shared" si="18"/>
        <v>100</v>
      </c>
      <c r="L127" s="24">
        <f>H127-G127</f>
        <v>0</v>
      </c>
      <c r="M127" s="24">
        <v>307.79300000000001</v>
      </c>
      <c r="N127" s="58">
        <f t="shared" si="119"/>
        <v>34.977403644657286</v>
      </c>
      <c r="O127" s="54">
        <f t="shared" si="68"/>
        <v>-200.13499999999999</v>
      </c>
    </row>
    <row r="128" spans="1:15" ht="21.75" customHeight="1" x14ac:dyDescent="0.2">
      <c r="A128" s="11"/>
      <c r="B128" s="63" t="s">
        <v>270</v>
      </c>
      <c r="C128" s="63"/>
      <c r="D128" s="74" t="s">
        <v>269</v>
      </c>
      <c r="E128" s="24">
        <f>E130+E131</f>
        <v>78527.425000000003</v>
      </c>
      <c r="F128" s="24">
        <f>F130+F131</f>
        <v>82407.425000000003</v>
      </c>
      <c r="G128" s="24">
        <f t="shared" ref="G128" si="121">G130+G131</f>
        <v>17887.223999999998</v>
      </c>
      <c r="H128" s="24">
        <f t="shared" ref="H128" si="122">H130+H131</f>
        <v>17886.394</v>
      </c>
      <c r="I128" s="29">
        <f t="shared" si="17"/>
        <v>21.704833029305306</v>
      </c>
      <c r="J128" s="29"/>
      <c r="K128" s="30">
        <f t="shared" si="18"/>
        <v>99.995359816593137</v>
      </c>
      <c r="L128" s="24">
        <f t="shared" si="16"/>
        <v>-0.82999999999810825</v>
      </c>
      <c r="M128" s="24">
        <f t="shared" ref="M128" si="123">M130+M131</f>
        <v>9423.0859999999993</v>
      </c>
      <c r="N128" s="92">
        <f t="shared" si="67"/>
        <v>189.81461062755875</v>
      </c>
      <c r="O128" s="24">
        <f t="shared" si="68"/>
        <v>8463.3080000000009</v>
      </c>
    </row>
    <row r="129" spans="1:15" ht="20.25" customHeight="1" x14ac:dyDescent="0.2">
      <c r="A129" s="11"/>
      <c r="B129" s="63"/>
      <c r="C129" s="63"/>
      <c r="D129" s="73" t="s">
        <v>46</v>
      </c>
      <c r="E129" s="24"/>
      <c r="F129" s="28"/>
      <c r="G129" s="28"/>
      <c r="H129" s="24"/>
      <c r="I129" s="29">
        <f t="shared" si="17"/>
        <v>0</v>
      </c>
      <c r="J129" s="29"/>
      <c r="K129" s="30">
        <f t="shared" si="18"/>
        <v>0</v>
      </c>
      <c r="L129" s="24">
        <f t="shared" si="16"/>
        <v>0</v>
      </c>
      <c r="M129" s="28"/>
      <c r="N129" s="30"/>
      <c r="O129" s="54">
        <f t="shared" si="68"/>
        <v>0</v>
      </c>
    </row>
    <row r="130" spans="1:15" ht="47.25" hidden="1" customHeight="1" x14ac:dyDescent="0.2">
      <c r="A130" s="11"/>
      <c r="B130" s="64" t="s">
        <v>272</v>
      </c>
      <c r="C130" s="63"/>
      <c r="D130" s="73" t="s">
        <v>271</v>
      </c>
      <c r="E130" s="24"/>
      <c r="F130" s="28"/>
      <c r="G130" s="28"/>
      <c r="H130" s="24"/>
      <c r="I130" s="29">
        <f t="shared" si="17"/>
        <v>0</v>
      </c>
      <c r="J130" s="29"/>
      <c r="K130" s="30">
        <f t="shared" si="18"/>
        <v>0</v>
      </c>
      <c r="L130" s="24">
        <f t="shared" si="16"/>
        <v>0</v>
      </c>
      <c r="M130" s="24"/>
      <c r="N130" s="30" t="e">
        <f t="shared" si="67"/>
        <v>#DIV/0!</v>
      </c>
      <c r="O130" s="54">
        <f t="shared" si="68"/>
        <v>0</v>
      </c>
    </row>
    <row r="131" spans="1:15" ht="24" customHeight="1" x14ac:dyDescent="0.2">
      <c r="A131" s="11"/>
      <c r="B131" s="64" t="s">
        <v>273</v>
      </c>
      <c r="C131" s="63"/>
      <c r="D131" s="73" t="s">
        <v>186</v>
      </c>
      <c r="E131" s="24">
        <v>78527.425000000003</v>
      </c>
      <c r="F131" s="24">
        <v>82407.425000000003</v>
      </c>
      <c r="G131" s="24">
        <v>17887.223999999998</v>
      </c>
      <c r="H131" s="24">
        <v>17886.394</v>
      </c>
      <c r="I131" s="29">
        <f t="shared" si="17"/>
        <v>21.704833029305306</v>
      </c>
      <c r="J131" s="29"/>
      <c r="K131" s="30">
        <f t="shared" si="18"/>
        <v>99.995359816593137</v>
      </c>
      <c r="L131" s="24">
        <f t="shared" si="16"/>
        <v>-0.82999999999810825</v>
      </c>
      <c r="M131" s="24">
        <v>9423.0859999999993</v>
      </c>
      <c r="N131" s="30">
        <f t="shared" si="67"/>
        <v>189.81461062755875</v>
      </c>
      <c r="O131" s="54">
        <f t="shared" si="68"/>
        <v>8463.3080000000009</v>
      </c>
    </row>
    <row r="132" spans="1:15" ht="23.25" customHeight="1" x14ac:dyDescent="0.2">
      <c r="A132" s="11" t="s">
        <v>65</v>
      </c>
      <c r="B132" s="20" t="s">
        <v>274</v>
      </c>
      <c r="C132" s="20"/>
      <c r="D132" s="70" t="s">
        <v>414</v>
      </c>
      <c r="E132" s="25">
        <v>14913.2</v>
      </c>
      <c r="F132" s="25">
        <v>14922.870999999999</v>
      </c>
      <c r="G132" s="25">
        <v>974.00300000000004</v>
      </c>
      <c r="H132" s="25">
        <v>974.00199999999995</v>
      </c>
      <c r="I132" s="26">
        <f t="shared" si="17"/>
        <v>6.5269075903691727</v>
      </c>
      <c r="J132" s="26">
        <f t="shared" si="72"/>
        <v>99.999897330911708</v>
      </c>
      <c r="K132" s="27">
        <f t="shared" si="18"/>
        <v>99.999897330911708</v>
      </c>
      <c r="L132" s="25">
        <f t="shared" si="16"/>
        <v>-1.00000000009004E-3</v>
      </c>
      <c r="M132" s="25">
        <v>829.17</v>
      </c>
      <c r="N132" s="27">
        <f t="shared" si="67"/>
        <v>117.46710565987675</v>
      </c>
      <c r="O132" s="53">
        <f t="shared" si="68"/>
        <v>144.83199999999999</v>
      </c>
    </row>
    <row r="133" spans="1:15" ht="15.75" hidden="1" x14ac:dyDescent="0.2">
      <c r="A133" s="11" t="s">
        <v>4</v>
      </c>
      <c r="B133" s="20"/>
      <c r="C133" s="20"/>
      <c r="D133" s="70" t="s">
        <v>5</v>
      </c>
      <c r="E133" s="25"/>
      <c r="F133" s="25"/>
      <c r="G133" s="25"/>
      <c r="H133" s="25"/>
      <c r="I133" s="26">
        <f t="shared" si="17"/>
        <v>0</v>
      </c>
      <c r="J133" s="26" t="e">
        <f t="shared" si="72"/>
        <v>#DIV/0!</v>
      </c>
      <c r="K133" s="27">
        <f t="shared" si="18"/>
        <v>0</v>
      </c>
      <c r="L133" s="25">
        <f t="shared" si="16"/>
        <v>0</v>
      </c>
      <c r="M133" s="23"/>
      <c r="N133" s="27" t="e">
        <f t="shared" si="67"/>
        <v>#DIV/0!</v>
      </c>
      <c r="O133" s="53">
        <f t="shared" si="68"/>
        <v>0</v>
      </c>
    </row>
    <row r="134" spans="1:15" ht="24" customHeight="1" x14ac:dyDescent="0.2">
      <c r="A134" s="11" t="s">
        <v>41</v>
      </c>
      <c r="B134" s="20" t="s">
        <v>275</v>
      </c>
      <c r="C134" s="20"/>
      <c r="D134" s="70" t="s">
        <v>276</v>
      </c>
      <c r="E134" s="25">
        <f>E137+E138+E136</f>
        <v>946188.5</v>
      </c>
      <c r="F134" s="25">
        <f>F137+F138+F136</f>
        <v>812558.9</v>
      </c>
      <c r="G134" s="25">
        <f>G137+G138+G136</f>
        <v>423647.49400000001</v>
      </c>
      <c r="H134" s="25">
        <f>H137+H138+H136</f>
        <v>137567.49400000001</v>
      </c>
      <c r="I134" s="26">
        <f t="shared" si="17"/>
        <v>16.930156570803668</v>
      </c>
      <c r="J134" s="26">
        <f t="shared" si="72"/>
        <v>32.472160451396412</v>
      </c>
      <c r="K134" s="27">
        <f t="shared" si="18"/>
        <v>32.472160451396412</v>
      </c>
      <c r="L134" s="25">
        <f t="shared" si="16"/>
        <v>-286080</v>
      </c>
      <c r="M134" s="25">
        <f>M137+M138+M136</f>
        <v>110126.48200000002</v>
      </c>
      <c r="N134" s="27">
        <f t="shared" si="67"/>
        <v>124.91772324117281</v>
      </c>
      <c r="O134" s="53">
        <f t="shared" si="68"/>
        <v>27441.011999999988</v>
      </c>
    </row>
    <row r="135" spans="1:15" ht="20.25" customHeight="1" x14ac:dyDescent="0.2">
      <c r="A135" s="104"/>
      <c r="B135" s="63"/>
      <c r="C135" s="63"/>
      <c r="D135" s="71" t="s">
        <v>47</v>
      </c>
      <c r="E135" s="24"/>
      <c r="F135" s="28"/>
      <c r="G135" s="24"/>
      <c r="H135" s="24"/>
      <c r="I135" s="26">
        <f t="shared" ref="I135:I136" si="124">IF(F135&gt;0,H135/F135*100,0)</f>
        <v>0</v>
      </c>
      <c r="J135" s="26" t="e">
        <f t="shared" ref="J135:J136" si="125">H135/G135*100</f>
        <v>#DIV/0!</v>
      </c>
      <c r="K135" s="27">
        <f t="shared" ref="K135:K136" si="126">IF(G135&gt;0,H135/G135*100,0)</f>
        <v>0</v>
      </c>
      <c r="L135" s="24">
        <f>H135-G135</f>
        <v>0</v>
      </c>
      <c r="M135" s="28"/>
      <c r="N135" s="39" t="e">
        <f t="shared" ref="N135" si="127">H135/M135*100</f>
        <v>#DIV/0!</v>
      </c>
      <c r="O135" s="53">
        <f t="shared" ref="O135:O136" si="128">H135-M135</f>
        <v>0</v>
      </c>
    </row>
    <row r="136" spans="1:15" ht="22.5" customHeight="1" x14ac:dyDescent="0.2">
      <c r="A136" s="104"/>
      <c r="B136" s="63" t="s">
        <v>411</v>
      </c>
      <c r="C136" s="63"/>
      <c r="D136" s="71" t="s">
        <v>412</v>
      </c>
      <c r="E136" s="24">
        <v>4300</v>
      </c>
      <c r="F136" s="24"/>
      <c r="G136" s="24"/>
      <c r="H136" s="24"/>
      <c r="I136" s="29">
        <f t="shared" si="124"/>
        <v>0</v>
      </c>
      <c r="J136" s="29" t="e">
        <f t="shared" si="125"/>
        <v>#DIV/0!</v>
      </c>
      <c r="K136" s="30">
        <f t="shared" si="126"/>
        <v>0</v>
      </c>
      <c r="L136" s="24"/>
      <c r="M136" s="28">
        <v>457.16399999999999</v>
      </c>
      <c r="N136" s="30">
        <f t="shared" si="67"/>
        <v>0</v>
      </c>
      <c r="O136" s="54">
        <f t="shared" si="128"/>
        <v>-457.16399999999999</v>
      </c>
    </row>
    <row r="137" spans="1:15" ht="22.5" customHeight="1" x14ac:dyDescent="0.2">
      <c r="A137" s="104" t="s">
        <v>42</v>
      </c>
      <c r="B137" s="63" t="s">
        <v>277</v>
      </c>
      <c r="C137" s="63"/>
      <c r="D137" s="71" t="s">
        <v>278</v>
      </c>
      <c r="E137" s="24">
        <v>141888.5</v>
      </c>
      <c r="F137" s="24">
        <v>141888.5</v>
      </c>
      <c r="G137" s="24">
        <v>31346.473999999998</v>
      </c>
      <c r="H137" s="24">
        <v>31346.473999999998</v>
      </c>
      <c r="I137" s="29">
        <f t="shared" si="17"/>
        <v>22.092328835670262</v>
      </c>
      <c r="J137" s="29"/>
      <c r="K137" s="30">
        <f t="shared" si="18"/>
        <v>100</v>
      </c>
      <c r="L137" s="24">
        <f t="shared" si="16"/>
        <v>0</v>
      </c>
      <c r="M137" s="24">
        <v>26573.758000000002</v>
      </c>
      <c r="N137" s="30">
        <f t="shared" si="67"/>
        <v>117.96025989248488</v>
      </c>
      <c r="O137" s="54">
        <f t="shared" si="68"/>
        <v>4772.7159999999967</v>
      </c>
    </row>
    <row r="138" spans="1:15" ht="23.25" customHeight="1" x14ac:dyDescent="0.2">
      <c r="A138" s="104"/>
      <c r="B138" s="63" t="s">
        <v>385</v>
      </c>
      <c r="C138" s="63"/>
      <c r="D138" s="71" t="s">
        <v>386</v>
      </c>
      <c r="E138" s="24">
        <v>800000</v>
      </c>
      <c r="F138" s="24">
        <v>670670.4</v>
      </c>
      <c r="G138" s="24">
        <v>392301.02</v>
      </c>
      <c r="H138" s="24">
        <v>106221.02</v>
      </c>
      <c r="I138" s="29">
        <f t="shared" ref="I138" si="129">IF(F138&gt;0,H138/F138*100,0)</f>
        <v>15.838036090455162</v>
      </c>
      <c r="J138" s="29"/>
      <c r="K138" s="30">
        <f t="shared" ref="K138" si="130">IF(G138&gt;0,H138/G138*100,0)</f>
        <v>27.076406785789136</v>
      </c>
      <c r="L138" s="24">
        <f t="shared" ref="L138" si="131">H138-G138</f>
        <v>-286080</v>
      </c>
      <c r="M138" s="24">
        <v>83095.560000000012</v>
      </c>
      <c r="N138" s="30">
        <f t="shared" si="67"/>
        <v>127.82995866445812</v>
      </c>
      <c r="O138" s="54">
        <f t="shared" ref="O138" si="132">H138-M138</f>
        <v>23125.459999999992</v>
      </c>
    </row>
    <row r="139" spans="1:15" ht="23.25" customHeight="1" x14ac:dyDescent="0.2">
      <c r="A139" s="104"/>
      <c r="B139" s="20" t="s">
        <v>279</v>
      </c>
      <c r="C139" s="20"/>
      <c r="D139" s="70" t="s">
        <v>442</v>
      </c>
      <c r="E139" s="25">
        <f>E141+E142</f>
        <v>79947</v>
      </c>
      <c r="F139" s="25">
        <f>F141+F142</f>
        <v>79947</v>
      </c>
      <c r="G139" s="25">
        <f>G141+G142</f>
        <v>14810</v>
      </c>
      <c r="H139" s="25">
        <f t="shared" ref="H139" si="133">H141+H142</f>
        <v>14810</v>
      </c>
      <c r="I139" s="26">
        <f t="shared" si="17"/>
        <v>18.524772661888498</v>
      </c>
      <c r="J139" s="26"/>
      <c r="K139" s="27">
        <f t="shared" si="18"/>
        <v>100</v>
      </c>
      <c r="L139" s="25">
        <f t="shared" si="16"/>
        <v>0</v>
      </c>
      <c r="M139" s="25">
        <f t="shared" ref="M139" si="134">M141</f>
        <v>12849.107</v>
      </c>
      <c r="N139" s="27">
        <f t="shared" si="67"/>
        <v>115.26092824972194</v>
      </c>
      <c r="O139" s="53">
        <f t="shared" si="68"/>
        <v>1960.893</v>
      </c>
    </row>
    <row r="140" spans="1:15" ht="18.75" customHeight="1" x14ac:dyDescent="0.2">
      <c r="A140" s="104"/>
      <c r="B140" s="63"/>
      <c r="C140" s="63"/>
      <c r="D140" s="71" t="s">
        <v>47</v>
      </c>
      <c r="E140" s="24"/>
      <c r="F140" s="24"/>
      <c r="G140" s="24"/>
      <c r="H140" s="24"/>
      <c r="I140" s="29">
        <f t="shared" si="17"/>
        <v>0</v>
      </c>
      <c r="J140" s="29"/>
      <c r="K140" s="30">
        <f t="shared" si="18"/>
        <v>0</v>
      </c>
      <c r="L140" s="24">
        <f t="shared" si="16"/>
        <v>0</v>
      </c>
      <c r="M140" s="28"/>
      <c r="N140" s="30"/>
      <c r="O140" s="54">
        <f t="shared" si="68"/>
        <v>0</v>
      </c>
    </row>
    <row r="141" spans="1:15" ht="21.75" customHeight="1" x14ac:dyDescent="0.2">
      <c r="A141" s="104" t="s">
        <v>2</v>
      </c>
      <c r="B141" s="64" t="s">
        <v>280</v>
      </c>
      <c r="C141" s="64" t="s">
        <v>166</v>
      </c>
      <c r="D141" s="72" t="s">
        <v>281</v>
      </c>
      <c r="E141" s="24">
        <v>79847</v>
      </c>
      <c r="F141" s="24">
        <v>79847</v>
      </c>
      <c r="G141" s="24">
        <v>14800</v>
      </c>
      <c r="H141" s="24">
        <v>14800</v>
      </c>
      <c r="I141" s="29">
        <f t="shared" si="17"/>
        <v>18.53544904630105</v>
      </c>
      <c r="J141" s="29"/>
      <c r="K141" s="30">
        <f t="shared" si="18"/>
        <v>100</v>
      </c>
      <c r="L141" s="24">
        <f t="shared" si="16"/>
        <v>0</v>
      </c>
      <c r="M141" s="24">
        <v>12849.107</v>
      </c>
      <c r="N141" s="30">
        <f t="shared" si="67"/>
        <v>115.18310182956684</v>
      </c>
      <c r="O141" s="54">
        <f t="shared" si="68"/>
        <v>1950.893</v>
      </c>
    </row>
    <row r="142" spans="1:15" ht="21.75" customHeight="1" x14ac:dyDescent="0.2">
      <c r="A142" s="104"/>
      <c r="B142" s="64" t="s">
        <v>426</v>
      </c>
      <c r="C142" s="20"/>
      <c r="D142" s="72" t="s">
        <v>427</v>
      </c>
      <c r="E142" s="24">
        <v>100</v>
      </c>
      <c r="F142" s="24">
        <v>100</v>
      </c>
      <c r="G142" s="24">
        <v>10</v>
      </c>
      <c r="H142" s="24">
        <v>10</v>
      </c>
      <c r="I142" s="29">
        <f t="shared" ref="I142" si="135">IF(F142&gt;0,H142/F142*100,0)</f>
        <v>10</v>
      </c>
      <c r="J142" s="29"/>
      <c r="K142" s="30">
        <f t="shared" ref="K142" si="136">IF(G142&gt;0,H142/G142*100,0)</f>
        <v>100</v>
      </c>
      <c r="L142" s="24"/>
      <c r="M142" s="24"/>
      <c r="N142" s="39" t="e">
        <f t="shared" ref="N142" si="137">H142/M142*100</f>
        <v>#DIV/0!</v>
      </c>
      <c r="O142" s="54">
        <f t="shared" ref="O142" si="138">H142-M142</f>
        <v>10</v>
      </c>
    </row>
    <row r="143" spans="1:15" ht="17.25" hidden="1" customHeight="1" x14ac:dyDescent="0.2">
      <c r="A143" s="104"/>
      <c r="B143" s="20" t="s">
        <v>178</v>
      </c>
      <c r="C143" s="20"/>
      <c r="D143" s="70" t="s">
        <v>358</v>
      </c>
      <c r="E143" s="25"/>
      <c r="F143" s="25"/>
      <c r="G143" s="25"/>
      <c r="H143" s="25"/>
      <c r="I143" s="26">
        <f t="shared" si="17"/>
        <v>0</v>
      </c>
      <c r="J143" s="26"/>
      <c r="K143" s="27">
        <f t="shared" ref="K143" si="139">IF(G143&gt;0,H143/G143*100,0)</f>
        <v>0</v>
      </c>
      <c r="L143" s="25">
        <f t="shared" ref="L143:L149" si="140">H143-G143</f>
        <v>0</v>
      </c>
      <c r="M143" s="25"/>
      <c r="N143" s="27" t="e">
        <f t="shared" si="67"/>
        <v>#DIV/0!</v>
      </c>
      <c r="O143" s="53">
        <f t="shared" si="68"/>
        <v>0</v>
      </c>
    </row>
    <row r="144" spans="1:15" ht="21" customHeight="1" x14ac:dyDescent="0.2">
      <c r="A144" s="104"/>
      <c r="B144" s="20" t="s">
        <v>282</v>
      </c>
      <c r="C144" s="64"/>
      <c r="D144" s="70" t="s">
        <v>101</v>
      </c>
      <c r="E144" s="25">
        <f>E146</f>
        <v>700375.64899999998</v>
      </c>
      <c r="F144" s="25">
        <f>F146+F147</f>
        <v>147878.59099999999</v>
      </c>
      <c r="G144" s="25">
        <f>G146+G147</f>
        <v>0</v>
      </c>
      <c r="H144" s="25">
        <f>H146+H147</f>
        <v>0</v>
      </c>
      <c r="I144" s="26">
        <f t="shared" ref="I144:I149" si="141">IF(F144&gt;0,H144/F144*100,0)</f>
        <v>0</v>
      </c>
      <c r="J144" s="26"/>
      <c r="K144" s="27">
        <f t="shared" ref="K144:K149" si="142">IF(G144&gt;0,H144/G144*100,0)</f>
        <v>0</v>
      </c>
      <c r="L144" s="25">
        <f t="shared" si="140"/>
        <v>0</v>
      </c>
      <c r="M144" s="28"/>
      <c r="N144" s="40" t="e">
        <f t="shared" ref="N144:N149" si="143">H144/M144*100</f>
        <v>#DIV/0!</v>
      </c>
      <c r="O144" s="53">
        <f t="shared" si="68"/>
        <v>0</v>
      </c>
    </row>
    <row r="145" spans="1:15" ht="22.5" customHeight="1" x14ac:dyDescent="0.2">
      <c r="A145" s="104"/>
      <c r="B145" s="20"/>
      <c r="C145" s="64"/>
      <c r="D145" s="71" t="s">
        <v>47</v>
      </c>
      <c r="E145" s="25"/>
      <c r="F145" s="25"/>
      <c r="G145" s="25"/>
      <c r="H145" s="25"/>
      <c r="I145" s="29">
        <f t="shared" si="141"/>
        <v>0</v>
      </c>
      <c r="J145" s="29"/>
      <c r="K145" s="30">
        <f t="shared" si="142"/>
        <v>0</v>
      </c>
      <c r="L145" s="25">
        <f t="shared" si="140"/>
        <v>0</v>
      </c>
      <c r="M145" s="28"/>
      <c r="N145" s="27"/>
      <c r="O145" s="53">
        <f t="shared" si="68"/>
        <v>0</v>
      </c>
    </row>
    <row r="146" spans="1:15" ht="21.75" customHeight="1" x14ac:dyDescent="0.2">
      <c r="A146" s="104"/>
      <c r="B146" s="63" t="s">
        <v>387</v>
      </c>
      <c r="C146" s="64"/>
      <c r="D146" s="71" t="s">
        <v>392</v>
      </c>
      <c r="E146" s="24">
        <v>700375.64899999998</v>
      </c>
      <c r="F146" s="24">
        <v>147878.59099999999</v>
      </c>
      <c r="G146" s="24"/>
      <c r="H146" s="24"/>
      <c r="I146" s="29">
        <f t="shared" si="141"/>
        <v>0</v>
      </c>
      <c r="J146" s="29"/>
      <c r="K146" s="30">
        <f t="shared" si="142"/>
        <v>0</v>
      </c>
      <c r="L146" s="25">
        <f t="shared" si="140"/>
        <v>0</v>
      </c>
      <c r="M146" s="28"/>
      <c r="N146" s="39" t="e">
        <f t="shared" si="143"/>
        <v>#DIV/0!</v>
      </c>
      <c r="O146" s="54">
        <f t="shared" si="68"/>
        <v>0</v>
      </c>
    </row>
    <row r="147" spans="1:15" ht="47.25" hidden="1" x14ac:dyDescent="0.2">
      <c r="A147" s="104"/>
      <c r="B147" s="63" t="s">
        <v>390</v>
      </c>
      <c r="C147" s="64"/>
      <c r="D147" s="71" t="s">
        <v>391</v>
      </c>
      <c r="E147" s="25"/>
      <c r="F147" s="24">
        <f>F149</f>
        <v>0</v>
      </c>
      <c r="G147" s="24">
        <f t="shared" ref="G147:H147" si="144">G149</f>
        <v>0</v>
      </c>
      <c r="H147" s="24">
        <f t="shared" si="144"/>
        <v>0</v>
      </c>
      <c r="I147" s="29">
        <f t="shared" si="141"/>
        <v>0</v>
      </c>
      <c r="J147" s="29"/>
      <c r="K147" s="30">
        <f t="shared" si="142"/>
        <v>0</v>
      </c>
      <c r="L147" s="24">
        <f t="shared" si="140"/>
        <v>0</v>
      </c>
      <c r="M147" s="28"/>
      <c r="N147" s="39" t="e">
        <f t="shared" si="143"/>
        <v>#DIV/0!</v>
      </c>
      <c r="O147" s="54">
        <f t="shared" si="68"/>
        <v>0</v>
      </c>
    </row>
    <row r="148" spans="1:15" ht="15.75" hidden="1" x14ac:dyDescent="0.2">
      <c r="A148" s="104"/>
      <c r="B148" s="63"/>
      <c r="C148" s="64"/>
      <c r="D148" s="73" t="s">
        <v>46</v>
      </c>
      <c r="E148" s="25"/>
      <c r="F148" s="25"/>
      <c r="G148" s="25"/>
      <c r="H148" s="24"/>
      <c r="I148" s="29">
        <f t="shared" si="141"/>
        <v>0</v>
      </c>
      <c r="J148" s="29"/>
      <c r="K148" s="30">
        <f t="shared" si="142"/>
        <v>0</v>
      </c>
      <c r="L148" s="24">
        <f t="shared" si="140"/>
        <v>0</v>
      </c>
      <c r="M148" s="28"/>
      <c r="N148" s="39"/>
      <c r="O148" s="54">
        <f t="shared" si="68"/>
        <v>0</v>
      </c>
    </row>
    <row r="149" spans="1:15" ht="47.25" hidden="1" x14ac:dyDescent="0.2">
      <c r="A149" s="104"/>
      <c r="B149" s="64" t="s">
        <v>388</v>
      </c>
      <c r="C149" s="64"/>
      <c r="D149" s="72" t="s">
        <v>389</v>
      </c>
      <c r="E149" s="25"/>
      <c r="F149" s="24"/>
      <c r="G149" s="24"/>
      <c r="H149" s="24"/>
      <c r="I149" s="29">
        <f t="shared" si="141"/>
        <v>0</v>
      </c>
      <c r="J149" s="29"/>
      <c r="K149" s="30">
        <f t="shared" si="142"/>
        <v>0</v>
      </c>
      <c r="L149" s="24">
        <f t="shared" si="140"/>
        <v>0</v>
      </c>
      <c r="M149" s="28"/>
      <c r="N149" s="39" t="e">
        <f t="shared" si="143"/>
        <v>#DIV/0!</v>
      </c>
      <c r="O149" s="54">
        <f t="shared" si="68"/>
        <v>0</v>
      </c>
    </row>
    <row r="150" spans="1:15" ht="21.75" customHeight="1" x14ac:dyDescent="0.2">
      <c r="A150" s="104"/>
      <c r="B150" s="20" t="s">
        <v>187</v>
      </c>
      <c r="C150" s="64"/>
      <c r="D150" s="70" t="s">
        <v>283</v>
      </c>
      <c r="E150" s="25">
        <f>E152</f>
        <v>666302.6</v>
      </c>
      <c r="F150" s="25">
        <f>F152</f>
        <v>666302.6</v>
      </c>
      <c r="G150" s="25">
        <f t="shared" ref="G150" si="145">G152</f>
        <v>166575.6</v>
      </c>
      <c r="H150" s="25">
        <f t="shared" ref="H150" si="146">H152</f>
        <v>166575.6</v>
      </c>
      <c r="I150" s="26">
        <f t="shared" si="17"/>
        <v>24.999992495902013</v>
      </c>
      <c r="J150" s="26"/>
      <c r="K150" s="27">
        <f t="shared" si="18"/>
        <v>100</v>
      </c>
      <c r="L150" s="25">
        <f t="shared" si="16"/>
        <v>0</v>
      </c>
      <c r="M150" s="25">
        <f>M152+M153</f>
        <v>132819.6</v>
      </c>
      <c r="N150" s="50">
        <f t="shared" si="67"/>
        <v>125.41492370102003</v>
      </c>
      <c r="O150" s="53">
        <f t="shared" si="68"/>
        <v>33756</v>
      </c>
    </row>
    <row r="151" spans="1:15" ht="21" customHeight="1" x14ac:dyDescent="0.2">
      <c r="A151" s="104"/>
      <c r="B151" s="64"/>
      <c r="C151" s="64"/>
      <c r="D151" s="71" t="s">
        <v>47</v>
      </c>
      <c r="E151" s="24"/>
      <c r="F151" s="24"/>
      <c r="G151" s="24"/>
      <c r="H151" s="24"/>
      <c r="I151" s="29"/>
      <c r="J151" s="29"/>
      <c r="K151" s="30"/>
      <c r="L151" s="24">
        <f t="shared" si="16"/>
        <v>0</v>
      </c>
      <c r="M151" s="28"/>
      <c r="N151" s="58"/>
      <c r="O151" s="54">
        <f t="shared" ref="O151:O219" si="147">H151-M151</f>
        <v>0</v>
      </c>
    </row>
    <row r="152" spans="1:15" ht="21.75" customHeight="1" x14ac:dyDescent="0.2">
      <c r="A152" s="104" t="s">
        <v>114</v>
      </c>
      <c r="B152" s="63" t="s">
        <v>188</v>
      </c>
      <c r="C152" s="63"/>
      <c r="D152" s="71" t="s">
        <v>115</v>
      </c>
      <c r="E152" s="24">
        <v>666302.6</v>
      </c>
      <c r="F152" s="24">
        <v>666302.6</v>
      </c>
      <c r="G152" s="24">
        <v>166575.6</v>
      </c>
      <c r="H152" s="24">
        <v>166575.6</v>
      </c>
      <c r="I152" s="29">
        <f t="shared" si="17"/>
        <v>24.999992495902013</v>
      </c>
      <c r="J152" s="29">
        <f t="shared" ref="J152:J167" si="148">H152/G152*100</f>
        <v>100</v>
      </c>
      <c r="K152" s="30">
        <f t="shared" si="18"/>
        <v>100</v>
      </c>
      <c r="L152" s="24">
        <f t="shared" si="16"/>
        <v>0</v>
      </c>
      <c r="M152" s="24">
        <v>132819.6</v>
      </c>
      <c r="N152" s="58">
        <f t="shared" ref="N152:N216" si="149">H152/M152*100</f>
        <v>125.41492370102003</v>
      </c>
      <c r="O152" s="54">
        <f t="shared" si="147"/>
        <v>33756</v>
      </c>
    </row>
    <row r="153" spans="1:15" ht="19.5" hidden="1" customHeight="1" x14ac:dyDescent="0.2">
      <c r="A153" s="104" t="s">
        <v>16</v>
      </c>
      <c r="B153" s="63" t="s">
        <v>415</v>
      </c>
      <c r="C153" s="63"/>
      <c r="D153" s="71" t="s">
        <v>416</v>
      </c>
      <c r="E153" s="28"/>
      <c r="F153" s="28"/>
      <c r="G153" s="24"/>
      <c r="H153" s="24"/>
      <c r="I153" s="29">
        <f t="shared" si="17"/>
        <v>0</v>
      </c>
      <c r="J153" s="29" t="e">
        <f t="shared" si="148"/>
        <v>#DIV/0!</v>
      </c>
      <c r="K153" s="30">
        <f t="shared" si="18"/>
        <v>0</v>
      </c>
      <c r="L153" s="24">
        <f t="shared" si="16"/>
        <v>0</v>
      </c>
      <c r="M153" s="28"/>
      <c r="N153" s="30" t="e">
        <f t="shared" ref="N153" si="150">H153/M153*100</f>
        <v>#DIV/0!</v>
      </c>
      <c r="O153" s="54">
        <f t="shared" ref="O153" si="151">H153-M153</f>
        <v>0</v>
      </c>
    </row>
    <row r="154" spans="1:15" ht="14.25" hidden="1" customHeight="1" x14ac:dyDescent="0.2">
      <c r="A154" s="104" t="s">
        <v>14</v>
      </c>
      <c r="B154" s="63"/>
      <c r="C154" s="63"/>
      <c r="D154" s="71" t="s">
        <v>92</v>
      </c>
      <c r="E154" s="28"/>
      <c r="F154" s="28"/>
      <c r="G154" s="24"/>
      <c r="H154" s="24"/>
      <c r="I154" s="29">
        <f t="shared" si="17"/>
        <v>0</v>
      </c>
      <c r="J154" s="29" t="e">
        <f t="shared" si="148"/>
        <v>#DIV/0!</v>
      </c>
      <c r="K154" s="30">
        <f t="shared" si="18"/>
        <v>0</v>
      </c>
      <c r="L154" s="24">
        <f t="shared" si="16"/>
        <v>0</v>
      </c>
      <c r="M154" s="28"/>
      <c r="N154" s="30" t="e">
        <f t="shared" si="149"/>
        <v>#DIV/0!</v>
      </c>
      <c r="O154" s="54">
        <f t="shared" si="147"/>
        <v>0</v>
      </c>
    </row>
    <row r="155" spans="1:15" ht="18" hidden="1" customHeight="1" x14ac:dyDescent="0.2">
      <c r="A155" s="104" t="s">
        <v>13</v>
      </c>
      <c r="B155" s="20" t="s">
        <v>378</v>
      </c>
      <c r="C155" s="20"/>
      <c r="D155" s="70" t="s">
        <v>379</v>
      </c>
      <c r="E155" s="24"/>
      <c r="F155" s="24"/>
      <c r="G155" s="24"/>
      <c r="H155" s="24"/>
      <c r="I155" s="29">
        <f t="shared" si="17"/>
        <v>0</v>
      </c>
      <c r="J155" s="29" t="e">
        <f t="shared" si="148"/>
        <v>#DIV/0!</v>
      </c>
      <c r="K155" s="30">
        <f t="shared" si="18"/>
        <v>0</v>
      </c>
      <c r="L155" s="24">
        <f t="shared" si="16"/>
        <v>0</v>
      </c>
      <c r="M155" s="23">
        <f>M157</f>
        <v>0</v>
      </c>
      <c r="N155" s="30" t="e">
        <f t="shared" si="149"/>
        <v>#DIV/0!</v>
      </c>
      <c r="O155" s="54">
        <f t="shared" si="147"/>
        <v>0</v>
      </c>
    </row>
    <row r="156" spans="1:15" ht="16.5" hidden="1" customHeight="1" x14ac:dyDescent="0.2">
      <c r="A156" s="104"/>
      <c r="B156" s="20"/>
      <c r="C156" s="20"/>
      <c r="D156" s="71" t="s">
        <v>47</v>
      </c>
      <c r="E156" s="24"/>
      <c r="F156" s="24"/>
      <c r="G156" s="24"/>
      <c r="H156" s="24"/>
      <c r="I156" s="29"/>
      <c r="J156" s="29"/>
      <c r="K156" s="30"/>
      <c r="L156" s="24"/>
      <c r="M156" s="28"/>
      <c r="N156" s="30" t="e">
        <f t="shared" si="149"/>
        <v>#DIV/0!</v>
      </c>
      <c r="O156" s="54">
        <f t="shared" ref="O156:O157" si="152">H156-M156</f>
        <v>0</v>
      </c>
    </row>
    <row r="157" spans="1:15" ht="24.75" hidden="1" customHeight="1" x14ac:dyDescent="0.2">
      <c r="A157" s="104"/>
      <c r="B157" s="63" t="s">
        <v>380</v>
      </c>
      <c r="C157" s="63"/>
      <c r="D157" s="71" t="s">
        <v>381</v>
      </c>
      <c r="E157" s="24"/>
      <c r="F157" s="24"/>
      <c r="G157" s="24"/>
      <c r="H157" s="24"/>
      <c r="I157" s="29"/>
      <c r="J157" s="29"/>
      <c r="K157" s="30"/>
      <c r="L157" s="24"/>
      <c r="M157" s="28"/>
      <c r="N157" s="30" t="e">
        <f t="shared" si="149"/>
        <v>#DIV/0!</v>
      </c>
      <c r="O157" s="54">
        <f t="shared" si="152"/>
        <v>0</v>
      </c>
    </row>
    <row r="158" spans="1:15" ht="46.5" customHeight="1" x14ac:dyDescent="0.2">
      <c r="A158" s="104" t="s">
        <v>193</v>
      </c>
      <c r="B158" s="20" t="s">
        <v>284</v>
      </c>
      <c r="C158" s="20"/>
      <c r="D158" s="70" t="s">
        <v>285</v>
      </c>
      <c r="E158" s="25">
        <f>E160</f>
        <v>2200</v>
      </c>
      <c r="F158" s="25">
        <f>F160</f>
        <v>36700</v>
      </c>
      <c r="G158" s="25">
        <f>G160</f>
        <v>34299.9</v>
      </c>
      <c r="H158" s="25">
        <f t="shared" ref="H158" si="153">H160</f>
        <v>34299.9</v>
      </c>
      <c r="I158" s="26">
        <f t="shared" si="17"/>
        <v>93.460217983651233</v>
      </c>
      <c r="J158" s="26">
        <f t="shared" si="148"/>
        <v>100</v>
      </c>
      <c r="K158" s="27">
        <f t="shared" si="18"/>
        <v>100</v>
      </c>
      <c r="L158" s="25">
        <f t="shared" si="16"/>
        <v>0</v>
      </c>
      <c r="M158" s="25">
        <f t="shared" ref="M158" si="154">M160</f>
        <v>20751</v>
      </c>
      <c r="N158" s="50">
        <f t="shared" si="149"/>
        <v>165.29275697556744</v>
      </c>
      <c r="O158" s="53">
        <f t="shared" si="147"/>
        <v>13548.900000000001</v>
      </c>
    </row>
    <row r="159" spans="1:15" ht="21" customHeight="1" x14ac:dyDescent="0.2">
      <c r="A159" s="104" t="s">
        <v>43</v>
      </c>
      <c r="B159" s="63"/>
      <c r="C159" s="63"/>
      <c r="D159" s="71" t="s">
        <v>47</v>
      </c>
      <c r="E159" s="24"/>
      <c r="F159" s="24"/>
      <c r="G159" s="24"/>
      <c r="H159" s="24"/>
      <c r="I159" s="29">
        <f t="shared" si="17"/>
        <v>0</v>
      </c>
      <c r="J159" s="29" t="e">
        <f t="shared" si="148"/>
        <v>#DIV/0!</v>
      </c>
      <c r="K159" s="30">
        <f t="shared" si="18"/>
        <v>0</v>
      </c>
      <c r="L159" s="24">
        <f t="shared" si="16"/>
        <v>0</v>
      </c>
      <c r="M159" s="28"/>
      <c r="N159" s="39" t="e">
        <f t="shared" si="149"/>
        <v>#DIV/0!</v>
      </c>
      <c r="O159" s="54">
        <f t="shared" si="147"/>
        <v>0</v>
      </c>
    </row>
    <row r="160" spans="1:15" ht="23.25" customHeight="1" x14ac:dyDescent="0.2">
      <c r="A160" s="104" t="s">
        <v>13</v>
      </c>
      <c r="B160" s="63" t="s">
        <v>286</v>
      </c>
      <c r="C160" s="63"/>
      <c r="D160" s="71" t="s">
        <v>287</v>
      </c>
      <c r="E160" s="24">
        <v>2200</v>
      </c>
      <c r="F160" s="24">
        <v>36700</v>
      </c>
      <c r="G160" s="24">
        <v>34299.9</v>
      </c>
      <c r="H160" s="24">
        <v>34299.9</v>
      </c>
      <c r="I160" s="29">
        <f t="shared" ref="I160:I169" si="155">IF(F160&gt;0,H160/F160*100,0)</f>
        <v>93.460217983651233</v>
      </c>
      <c r="J160" s="29">
        <f t="shared" si="148"/>
        <v>100</v>
      </c>
      <c r="K160" s="30">
        <f t="shared" ref="K160:K267" si="156">IF(G160&gt;0,H160/G160*100,0)</f>
        <v>100</v>
      </c>
      <c r="L160" s="24">
        <f t="shared" ref="L160" si="157">H160-G160</f>
        <v>0</v>
      </c>
      <c r="M160" s="24">
        <v>20751</v>
      </c>
      <c r="N160" s="58">
        <f t="shared" si="149"/>
        <v>165.29275697556744</v>
      </c>
      <c r="O160" s="54">
        <f t="shared" si="147"/>
        <v>13548.900000000001</v>
      </c>
    </row>
    <row r="161" spans="1:16" ht="14.25" hidden="1" customHeight="1" x14ac:dyDescent="0.2">
      <c r="A161" s="104" t="s">
        <v>20</v>
      </c>
      <c r="B161" s="63"/>
      <c r="C161" s="63"/>
      <c r="D161" s="71" t="s">
        <v>21</v>
      </c>
      <c r="E161" s="24"/>
      <c r="F161" s="24"/>
      <c r="G161" s="24"/>
      <c r="H161" s="24"/>
      <c r="I161" s="29">
        <f t="shared" si="155"/>
        <v>0</v>
      </c>
      <c r="J161" s="29" t="e">
        <f t="shared" si="148"/>
        <v>#DIV/0!</v>
      </c>
      <c r="K161" s="30">
        <f t="shared" si="156"/>
        <v>0</v>
      </c>
      <c r="L161" s="24">
        <f t="shared" ref="L161:L162" si="158">H161-G161</f>
        <v>0</v>
      </c>
      <c r="M161" s="28"/>
      <c r="N161" s="58" t="e">
        <f t="shared" si="149"/>
        <v>#DIV/0!</v>
      </c>
      <c r="O161" s="54">
        <f t="shared" si="147"/>
        <v>0</v>
      </c>
    </row>
    <row r="162" spans="1:16" ht="34.5" customHeight="1" x14ac:dyDescent="0.2">
      <c r="A162" s="104"/>
      <c r="B162" s="20" t="s">
        <v>333</v>
      </c>
      <c r="C162" s="20"/>
      <c r="D162" s="70" t="s">
        <v>334</v>
      </c>
      <c r="E162" s="25"/>
      <c r="F162" s="25">
        <v>241702.065</v>
      </c>
      <c r="G162" s="25">
        <v>102603.735</v>
      </c>
      <c r="H162" s="25">
        <v>102603.735</v>
      </c>
      <c r="I162" s="26">
        <f t="shared" si="155"/>
        <v>42.450499957457957</v>
      </c>
      <c r="J162" s="26"/>
      <c r="K162" s="27">
        <f t="shared" si="156"/>
        <v>100</v>
      </c>
      <c r="L162" s="25">
        <f t="shared" si="158"/>
        <v>0</v>
      </c>
      <c r="M162" s="25">
        <v>34228.587</v>
      </c>
      <c r="N162" s="114" t="s">
        <v>462</v>
      </c>
      <c r="O162" s="53">
        <f t="shared" si="147"/>
        <v>68375.148000000001</v>
      </c>
    </row>
    <row r="163" spans="1:16" ht="112.5" hidden="1" customHeight="1" x14ac:dyDescent="0.2">
      <c r="A163" s="104"/>
      <c r="B163" s="20" t="s">
        <v>438</v>
      </c>
      <c r="C163" s="20"/>
      <c r="D163" s="70" t="s">
        <v>439</v>
      </c>
      <c r="E163" s="25"/>
      <c r="F163" s="25"/>
      <c r="G163" s="25"/>
      <c r="H163" s="25"/>
      <c r="I163" s="26">
        <f t="shared" ref="I163" si="159">IF(F163&gt;0,H163/F163*100,0)</f>
        <v>0</v>
      </c>
      <c r="J163" s="26"/>
      <c r="K163" s="27">
        <f t="shared" ref="K163" si="160">IF(G163&gt;0,H163/G163*100,0)</f>
        <v>0</v>
      </c>
      <c r="L163" s="25">
        <f t="shared" ref="L163" si="161">H163-G163</f>
        <v>0</v>
      </c>
      <c r="M163" s="25"/>
      <c r="N163" s="40" t="e">
        <f t="shared" ref="N163" si="162">H163/M163*100</f>
        <v>#DIV/0!</v>
      </c>
      <c r="O163" s="53">
        <f t="shared" ref="O163" si="163">H163-M163</f>
        <v>0</v>
      </c>
    </row>
    <row r="164" spans="1:16" ht="24" customHeight="1" x14ac:dyDescent="0.2">
      <c r="A164" s="104"/>
      <c r="B164" s="63"/>
      <c r="C164" s="63"/>
      <c r="D164" s="77" t="s">
        <v>83</v>
      </c>
      <c r="E164" s="25">
        <f>E7+E8+E9+E10+E81+E82+E84+E102+E103+E117+E119+E132+E134+E139+E144+E150+E158+E143+E101</f>
        <v>7852767.665</v>
      </c>
      <c r="F164" s="86">
        <f>F7+F8+F9+F10+F81+F82+F84+F102+F103+F117+F119+F132+F134+F139+F144+F150+F158+F143+F101+F162+F163</f>
        <v>8430548.735270001</v>
      </c>
      <c r="G164" s="86">
        <f t="shared" ref="G164:H164" si="164">G7+G8+G9+G10+G81+G82+G84+G102+G103+G117+G119+G132+G134+G139+G144+G150+G158+G143+G101+G162+G163</f>
        <v>2313493.1766599994</v>
      </c>
      <c r="H164" s="25">
        <f t="shared" si="164"/>
        <v>1996418.7110000004</v>
      </c>
      <c r="I164" s="26">
        <f t="shared" si="155"/>
        <v>23.68076828318177</v>
      </c>
      <c r="J164" s="26">
        <f t="shared" si="148"/>
        <v>86.294557993131377</v>
      </c>
      <c r="K164" s="27">
        <f t="shared" si="156"/>
        <v>86.294557993131377</v>
      </c>
      <c r="L164" s="25">
        <f>H164-G164</f>
        <v>-317074.46565999906</v>
      </c>
      <c r="M164" s="25">
        <f>M7+M8+M9+M10+M81+M82+M84+M102+M103+M117+M119+M132+M134+M139+M144+M150+M158+M143+M101+M162+M155</f>
        <v>1499303.9970000002</v>
      </c>
      <c r="N164" s="27">
        <f t="shared" si="149"/>
        <v>133.15636555326279</v>
      </c>
      <c r="O164" s="53">
        <f t="shared" si="147"/>
        <v>497114.71400000015</v>
      </c>
    </row>
    <row r="165" spans="1:16" ht="15.75" hidden="1" customHeight="1" x14ac:dyDescent="0.2">
      <c r="A165" s="104"/>
      <c r="B165" s="63"/>
      <c r="C165" s="63"/>
      <c r="D165" s="78"/>
      <c r="E165" s="28"/>
      <c r="F165" s="28"/>
      <c r="G165" s="25"/>
      <c r="H165" s="23"/>
      <c r="I165" s="29">
        <f t="shared" si="155"/>
        <v>0</v>
      </c>
      <c r="J165" s="29"/>
      <c r="K165" s="30">
        <f t="shared" si="156"/>
        <v>0</v>
      </c>
      <c r="L165" s="25">
        <f t="shared" ref="L165:L169" si="165">H165-G165</f>
        <v>0</v>
      </c>
      <c r="M165" s="28"/>
      <c r="N165" s="30" t="e">
        <f t="shared" si="149"/>
        <v>#DIV/0!</v>
      </c>
      <c r="O165" s="54">
        <f t="shared" si="147"/>
        <v>0</v>
      </c>
    </row>
    <row r="166" spans="1:16" s="7" customFormat="1" ht="15.75" hidden="1" customHeight="1" x14ac:dyDescent="0.2">
      <c r="A166" s="11"/>
      <c r="B166" s="20"/>
      <c r="C166" s="20"/>
      <c r="D166" s="79" t="s">
        <v>10</v>
      </c>
      <c r="E166" s="23">
        <f>E167</f>
        <v>0</v>
      </c>
      <c r="F166" s="23">
        <f>F167</f>
        <v>0</v>
      </c>
      <c r="G166" s="25">
        <f>G167</f>
        <v>0</v>
      </c>
      <c r="H166" s="23">
        <f>H167</f>
        <v>0</v>
      </c>
      <c r="I166" s="29">
        <f t="shared" si="155"/>
        <v>0</v>
      </c>
      <c r="J166" s="26" t="e">
        <f t="shared" si="148"/>
        <v>#DIV/0!</v>
      </c>
      <c r="K166" s="27">
        <f t="shared" si="156"/>
        <v>0</v>
      </c>
      <c r="L166" s="25">
        <f t="shared" si="165"/>
        <v>0</v>
      </c>
      <c r="M166" s="28"/>
      <c r="N166" s="30" t="e">
        <f t="shared" si="149"/>
        <v>#DIV/0!</v>
      </c>
      <c r="O166" s="54">
        <f t="shared" si="147"/>
        <v>0</v>
      </c>
      <c r="P166" s="60"/>
    </row>
    <row r="167" spans="1:16" ht="25.5" hidden="1" customHeight="1" x14ac:dyDescent="0.2">
      <c r="A167" s="104" t="s">
        <v>96</v>
      </c>
      <c r="B167" s="63"/>
      <c r="C167" s="63"/>
      <c r="D167" s="71" t="s">
        <v>1</v>
      </c>
      <c r="E167" s="28"/>
      <c r="F167" s="28"/>
      <c r="G167" s="24"/>
      <c r="H167" s="28"/>
      <c r="I167" s="29">
        <f t="shared" si="155"/>
        <v>0</v>
      </c>
      <c r="J167" s="29" t="e">
        <f t="shared" si="148"/>
        <v>#DIV/0!</v>
      </c>
      <c r="K167" s="30">
        <f t="shared" si="156"/>
        <v>0</v>
      </c>
      <c r="L167" s="25">
        <f t="shared" si="165"/>
        <v>0</v>
      </c>
      <c r="M167" s="28"/>
      <c r="N167" s="30" t="e">
        <f t="shared" si="149"/>
        <v>#DIV/0!</v>
      </c>
      <c r="O167" s="54">
        <f t="shared" si="147"/>
        <v>0</v>
      </c>
    </row>
    <row r="168" spans="1:16" ht="9" customHeight="1" x14ac:dyDescent="0.2">
      <c r="A168" s="104"/>
      <c r="B168" s="63"/>
      <c r="C168" s="63"/>
      <c r="D168" s="71"/>
      <c r="E168" s="28" t="s">
        <v>192</v>
      </c>
      <c r="F168" s="28"/>
      <c r="G168" s="25"/>
      <c r="H168" s="23"/>
      <c r="I168" s="29">
        <f t="shared" si="155"/>
        <v>0</v>
      </c>
      <c r="J168" s="29"/>
      <c r="K168" s="30">
        <f t="shared" si="156"/>
        <v>0</v>
      </c>
      <c r="L168" s="25">
        <f t="shared" si="165"/>
        <v>0</v>
      </c>
      <c r="M168" s="28"/>
      <c r="N168" s="30"/>
      <c r="O168" s="54">
        <f t="shared" si="147"/>
        <v>0</v>
      </c>
    </row>
    <row r="169" spans="1:16" ht="24" customHeight="1" x14ac:dyDescent="0.2">
      <c r="A169" s="104"/>
      <c r="B169" s="63"/>
      <c r="C169" s="63"/>
      <c r="D169" s="84" t="s">
        <v>56</v>
      </c>
      <c r="E169" s="28"/>
      <c r="F169" s="28"/>
      <c r="G169" s="23"/>
      <c r="H169" s="28"/>
      <c r="I169" s="29">
        <f t="shared" si="155"/>
        <v>0</v>
      </c>
      <c r="J169" s="29"/>
      <c r="K169" s="30">
        <f t="shared" si="156"/>
        <v>0</v>
      </c>
      <c r="L169" s="25">
        <f t="shared" si="165"/>
        <v>0</v>
      </c>
      <c r="M169" s="28"/>
      <c r="N169" s="30"/>
      <c r="O169" s="54">
        <f t="shared" si="147"/>
        <v>0</v>
      </c>
    </row>
    <row r="170" spans="1:16" ht="33" customHeight="1" x14ac:dyDescent="0.2">
      <c r="A170" s="11"/>
      <c r="B170" s="20"/>
      <c r="C170" s="20"/>
      <c r="D170" s="70" t="s">
        <v>19</v>
      </c>
      <c r="E170" s="25">
        <v>119401.747</v>
      </c>
      <c r="F170" s="25">
        <v>119401.747</v>
      </c>
      <c r="G170" s="25"/>
      <c r="H170" s="25">
        <v>35708.413</v>
      </c>
      <c r="I170" s="26">
        <f t="shared" ref="I170:I309" si="166">IF(F170&gt;0,H170/F170*100,0)</f>
        <v>29.906105980174647</v>
      </c>
      <c r="J170" s="26"/>
      <c r="K170" s="27">
        <f t="shared" si="156"/>
        <v>0</v>
      </c>
      <c r="L170" s="25"/>
      <c r="M170" s="25">
        <v>45567.872999999992</v>
      </c>
      <c r="N170" s="50">
        <f t="shared" si="149"/>
        <v>78.363133166211213</v>
      </c>
      <c r="O170" s="53">
        <f t="shared" si="147"/>
        <v>-9859.4599999999919</v>
      </c>
    </row>
    <row r="171" spans="1:16" ht="21.75" customHeight="1" x14ac:dyDescent="0.2">
      <c r="A171" s="11" t="s">
        <v>57</v>
      </c>
      <c r="B171" s="21" t="s">
        <v>203</v>
      </c>
      <c r="C171" s="21"/>
      <c r="D171" s="70" t="s">
        <v>54</v>
      </c>
      <c r="E171" s="23"/>
      <c r="F171" s="25"/>
      <c r="G171" s="25"/>
      <c r="H171" s="25"/>
      <c r="I171" s="26">
        <f t="shared" si="166"/>
        <v>0</v>
      </c>
      <c r="J171" s="26"/>
      <c r="K171" s="27">
        <f t="shared" si="156"/>
        <v>0</v>
      </c>
      <c r="L171" s="25"/>
      <c r="M171" s="25"/>
      <c r="N171" s="50"/>
      <c r="O171" s="53">
        <f t="shared" si="147"/>
        <v>0</v>
      </c>
    </row>
    <row r="172" spans="1:16" ht="23.25" customHeight="1" x14ac:dyDescent="0.2">
      <c r="A172" s="11" t="s">
        <v>58</v>
      </c>
      <c r="B172" s="20" t="s">
        <v>120</v>
      </c>
      <c r="C172" s="20"/>
      <c r="D172" s="70" t="s">
        <v>53</v>
      </c>
      <c r="E172" s="25"/>
      <c r="F172" s="25">
        <v>152414.53200000001</v>
      </c>
      <c r="G172" s="25"/>
      <c r="H172" s="25">
        <v>16861.987000000001</v>
      </c>
      <c r="I172" s="26">
        <f>IF(F172&gt;0,H172/F172*100,0)</f>
        <v>11.063241003817142</v>
      </c>
      <c r="J172" s="26"/>
      <c r="K172" s="27">
        <f t="shared" si="156"/>
        <v>0</v>
      </c>
      <c r="L172" s="25"/>
      <c r="M172" s="25">
        <f>14768.809+14440.873</f>
        <v>29209.682000000001</v>
      </c>
      <c r="N172" s="50">
        <f t="shared" si="149"/>
        <v>57.727389842861008</v>
      </c>
      <c r="O172" s="53">
        <f t="shared" si="147"/>
        <v>-12347.695</v>
      </c>
    </row>
    <row r="173" spans="1:16" ht="24" customHeight="1" x14ac:dyDescent="0.2">
      <c r="A173" s="11" t="s">
        <v>59</v>
      </c>
      <c r="B173" s="20" t="s">
        <v>121</v>
      </c>
      <c r="C173" s="20"/>
      <c r="D173" s="70" t="s">
        <v>52</v>
      </c>
      <c r="E173" s="25"/>
      <c r="F173" s="25">
        <v>132134.416</v>
      </c>
      <c r="G173" s="25"/>
      <c r="H173" s="25">
        <v>11134.311</v>
      </c>
      <c r="I173" s="26">
        <f t="shared" si="166"/>
        <v>8.4265033570057941</v>
      </c>
      <c r="J173" s="26"/>
      <c r="K173" s="27">
        <f t="shared" si="156"/>
        <v>0</v>
      </c>
      <c r="L173" s="25"/>
      <c r="M173" s="25">
        <v>5.4729999999999999</v>
      </c>
      <c r="N173" s="114" t="s">
        <v>463</v>
      </c>
      <c r="O173" s="53">
        <f t="shared" si="147"/>
        <v>11128.838</v>
      </c>
    </row>
    <row r="174" spans="1:16" ht="24" hidden="1" customHeight="1" x14ac:dyDescent="0.2">
      <c r="A174" s="11" t="s">
        <v>60</v>
      </c>
      <c r="B174" s="20" t="s">
        <v>122</v>
      </c>
      <c r="C174" s="20"/>
      <c r="D174" s="70" t="s">
        <v>107</v>
      </c>
      <c r="E174" s="25">
        <f>E177+E180+E186+E189+E192+E202</f>
        <v>0</v>
      </c>
      <c r="F174" s="86">
        <f>F177+F180+F186+F189+F192+F202+F196+F183</f>
        <v>0</v>
      </c>
      <c r="G174" s="23">
        <f>G177+G180+G186+G189+G192+G202+G196+G183</f>
        <v>0</v>
      </c>
      <c r="H174" s="25">
        <f>H177+H180+H186+H189+H192+H202+H196+H183</f>
        <v>0</v>
      </c>
      <c r="I174" s="26">
        <f t="shared" si="166"/>
        <v>0</v>
      </c>
      <c r="J174" s="26"/>
      <c r="K174" s="27">
        <f t="shared" si="156"/>
        <v>0</v>
      </c>
      <c r="L174" s="25"/>
      <c r="M174" s="25">
        <f>M177+M180+M186+M189+M192+M202+M196+M183</f>
        <v>0</v>
      </c>
      <c r="N174" s="50" t="e">
        <f t="shared" si="149"/>
        <v>#DIV/0!</v>
      </c>
      <c r="O174" s="53">
        <f t="shared" si="147"/>
        <v>0</v>
      </c>
    </row>
    <row r="175" spans="1:16" ht="21.75" hidden="1" customHeight="1" x14ac:dyDescent="0.2">
      <c r="A175" s="104"/>
      <c r="B175" s="63"/>
      <c r="C175" s="63"/>
      <c r="D175" s="74" t="s">
        <v>47</v>
      </c>
      <c r="E175" s="24"/>
      <c r="F175" s="24"/>
      <c r="G175" s="28"/>
      <c r="H175" s="28"/>
      <c r="I175" s="26">
        <f t="shared" si="166"/>
        <v>0</v>
      </c>
      <c r="J175" s="26"/>
      <c r="K175" s="27">
        <f t="shared" si="156"/>
        <v>0</v>
      </c>
      <c r="L175" s="25"/>
      <c r="M175" s="24"/>
      <c r="N175" s="50" t="e">
        <f t="shared" si="149"/>
        <v>#DIV/0!</v>
      </c>
      <c r="O175" s="54">
        <f t="shared" si="147"/>
        <v>0</v>
      </c>
    </row>
    <row r="176" spans="1:16" ht="81" hidden="1" customHeight="1" x14ac:dyDescent="0.2">
      <c r="A176" s="104" t="s">
        <v>87</v>
      </c>
      <c r="B176" s="66"/>
      <c r="C176" s="66"/>
      <c r="D176" s="80" t="s">
        <v>108</v>
      </c>
      <c r="E176" s="24"/>
      <c r="F176" s="24"/>
      <c r="G176" s="28"/>
      <c r="H176" s="28"/>
      <c r="I176" s="26">
        <f t="shared" si="166"/>
        <v>0</v>
      </c>
      <c r="J176" s="26"/>
      <c r="K176" s="27">
        <f t="shared" si="156"/>
        <v>0</v>
      </c>
      <c r="L176" s="25"/>
      <c r="M176" s="24"/>
      <c r="N176" s="50" t="e">
        <f t="shared" si="149"/>
        <v>#DIV/0!</v>
      </c>
      <c r="O176" s="54">
        <f t="shared" si="147"/>
        <v>0</v>
      </c>
    </row>
    <row r="177" spans="1:15" ht="26.25" hidden="1" customHeight="1" x14ac:dyDescent="0.2">
      <c r="A177" s="104"/>
      <c r="B177" s="63" t="s">
        <v>131</v>
      </c>
      <c r="C177" s="63"/>
      <c r="D177" s="74" t="s">
        <v>207</v>
      </c>
      <c r="E177" s="24">
        <f>E179</f>
        <v>0</v>
      </c>
      <c r="F177" s="24">
        <f t="shared" ref="F177:H177" si="167">F179</f>
        <v>0</v>
      </c>
      <c r="G177" s="28">
        <f t="shared" si="167"/>
        <v>0</v>
      </c>
      <c r="H177" s="28">
        <f t="shared" si="167"/>
        <v>0</v>
      </c>
      <c r="I177" s="29">
        <f t="shared" si="166"/>
        <v>0</v>
      </c>
      <c r="J177" s="29"/>
      <c r="K177" s="30">
        <f t="shared" si="156"/>
        <v>0</v>
      </c>
      <c r="L177" s="24"/>
      <c r="M177" s="24">
        <f t="shared" ref="M177" si="168">M179</f>
        <v>0</v>
      </c>
      <c r="N177" s="50" t="e">
        <f t="shared" si="149"/>
        <v>#DIV/0!</v>
      </c>
      <c r="O177" s="54">
        <f t="shared" si="147"/>
        <v>0</v>
      </c>
    </row>
    <row r="178" spans="1:15" ht="14.25" hidden="1" customHeight="1" x14ac:dyDescent="0.2">
      <c r="A178" s="104"/>
      <c r="B178" s="63"/>
      <c r="C178" s="63"/>
      <c r="D178" s="73" t="s">
        <v>46</v>
      </c>
      <c r="E178" s="24"/>
      <c r="F178" s="24"/>
      <c r="G178" s="28"/>
      <c r="H178" s="28"/>
      <c r="I178" s="29">
        <f t="shared" si="166"/>
        <v>0</v>
      </c>
      <c r="J178" s="29"/>
      <c r="K178" s="30">
        <f t="shared" si="156"/>
        <v>0</v>
      </c>
      <c r="L178" s="24"/>
      <c r="M178" s="24"/>
      <c r="N178" s="50" t="e">
        <f t="shared" si="149"/>
        <v>#DIV/0!</v>
      </c>
      <c r="O178" s="54">
        <f t="shared" si="147"/>
        <v>0</v>
      </c>
    </row>
    <row r="179" spans="1:15" ht="17.25" hidden="1" customHeight="1" x14ac:dyDescent="0.2">
      <c r="A179" s="104"/>
      <c r="B179" s="63" t="s">
        <v>194</v>
      </c>
      <c r="C179" s="63"/>
      <c r="D179" s="81" t="s">
        <v>288</v>
      </c>
      <c r="E179" s="24"/>
      <c r="F179" s="24"/>
      <c r="G179" s="28"/>
      <c r="H179" s="28"/>
      <c r="I179" s="29">
        <f t="shared" si="166"/>
        <v>0</v>
      </c>
      <c r="J179" s="29"/>
      <c r="K179" s="30">
        <f t="shared" si="156"/>
        <v>0</v>
      </c>
      <c r="L179" s="24"/>
      <c r="M179" s="24"/>
      <c r="N179" s="50" t="e">
        <f t="shared" si="149"/>
        <v>#DIV/0!</v>
      </c>
      <c r="O179" s="54">
        <f t="shared" si="147"/>
        <v>0</v>
      </c>
    </row>
    <row r="180" spans="1:15" ht="46.5" hidden="1" customHeight="1" x14ac:dyDescent="0.2">
      <c r="A180" s="104"/>
      <c r="B180" s="63" t="s">
        <v>179</v>
      </c>
      <c r="C180" s="63"/>
      <c r="D180" s="74" t="s">
        <v>224</v>
      </c>
      <c r="E180" s="24">
        <f>E182</f>
        <v>0</v>
      </c>
      <c r="F180" s="24">
        <f t="shared" ref="F180" si="169">F182</f>
        <v>0</v>
      </c>
      <c r="G180" s="28"/>
      <c r="H180" s="28">
        <f>H182</f>
        <v>0</v>
      </c>
      <c r="I180" s="29">
        <f t="shared" si="166"/>
        <v>0</v>
      </c>
      <c r="J180" s="29"/>
      <c r="K180" s="30">
        <f t="shared" si="156"/>
        <v>0</v>
      </c>
      <c r="L180" s="24"/>
      <c r="M180" s="24">
        <f>M182</f>
        <v>0</v>
      </c>
      <c r="N180" s="50" t="e">
        <f t="shared" si="149"/>
        <v>#DIV/0!</v>
      </c>
      <c r="O180" s="54">
        <f t="shared" si="147"/>
        <v>0</v>
      </c>
    </row>
    <row r="181" spans="1:15" ht="20.25" hidden="1" customHeight="1" x14ac:dyDescent="0.2">
      <c r="A181" s="104"/>
      <c r="B181" s="63"/>
      <c r="C181" s="63"/>
      <c r="D181" s="73" t="s">
        <v>46</v>
      </c>
      <c r="E181" s="24"/>
      <c r="F181" s="24"/>
      <c r="G181" s="28"/>
      <c r="H181" s="28"/>
      <c r="I181" s="29">
        <f t="shared" si="166"/>
        <v>0</v>
      </c>
      <c r="J181" s="29"/>
      <c r="K181" s="30">
        <f t="shared" si="156"/>
        <v>0</v>
      </c>
      <c r="L181" s="24"/>
      <c r="M181" s="24"/>
      <c r="N181" s="50" t="e">
        <f t="shared" si="149"/>
        <v>#DIV/0!</v>
      </c>
      <c r="O181" s="54">
        <f t="shared" si="147"/>
        <v>0</v>
      </c>
    </row>
    <row r="182" spans="1:15" ht="47.25" hidden="1" customHeight="1" x14ac:dyDescent="0.2">
      <c r="A182" s="104" t="s">
        <v>69</v>
      </c>
      <c r="B182" s="64" t="s">
        <v>149</v>
      </c>
      <c r="C182" s="64" t="s">
        <v>150</v>
      </c>
      <c r="D182" s="73" t="s">
        <v>151</v>
      </c>
      <c r="E182" s="24"/>
      <c r="F182" s="24"/>
      <c r="G182" s="28"/>
      <c r="H182" s="28"/>
      <c r="I182" s="29">
        <f t="shared" si="166"/>
        <v>0</v>
      </c>
      <c r="J182" s="29"/>
      <c r="K182" s="30">
        <f t="shared" si="156"/>
        <v>0</v>
      </c>
      <c r="L182" s="24"/>
      <c r="M182" s="24"/>
      <c r="N182" s="50" t="e">
        <f t="shared" si="149"/>
        <v>#DIV/0!</v>
      </c>
      <c r="O182" s="54">
        <f t="shared" si="147"/>
        <v>0</v>
      </c>
    </row>
    <row r="183" spans="1:15" ht="23.25" hidden="1" customHeight="1" x14ac:dyDescent="0.2">
      <c r="A183" s="104"/>
      <c r="B183" s="63" t="s">
        <v>157</v>
      </c>
      <c r="C183" s="64"/>
      <c r="D183" s="74" t="s">
        <v>158</v>
      </c>
      <c r="E183" s="24"/>
      <c r="F183" s="24">
        <f>F185</f>
        <v>0</v>
      </c>
      <c r="G183" s="28">
        <f t="shared" ref="G183:H183" si="170">G185</f>
        <v>0</v>
      </c>
      <c r="H183" s="28">
        <f t="shared" si="170"/>
        <v>0</v>
      </c>
      <c r="I183" s="29">
        <f t="shared" ref="I183:I185" si="171">IF(F183&gt;0,H183/F183*100,0)</f>
        <v>0</v>
      </c>
      <c r="J183" s="29"/>
      <c r="K183" s="30">
        <f t="shared" ref="K183:K185" si="172">IF(G183&gt;0,H183/G183*100,0)</f>
        <v>0</v>
      </c>
      <c r="L183" s="24"/>
      <c r="M183" s="24">
        <f>M185</f>
        <v>0</v>
      </c>
      <c r="N183" s="50" t="e">
        <f t="shared" si="149"/>
        <v>#DIV/0!</v>
      </c>
      <c r="O183" s="54">
        <f t="shared" si="147"/>
        <v>0</v>
      </c>
    </row>
    <row r="184" spans="1:15" ht="16.5" hidden="1" customHeight="1" x14ac:dyDescent="0.2">
      <c r="A184" s="104"/>
      <c r="B184" s="64"/>
      <c r="C184" s="64"/>
      <c r="D184" s="73" t="s">
        <v>46</v>
      </c>
      <c r="E184" s="24"/>
      <c r="F184" s="24"/>
      <c r="G184" s="28"/>
      <c r="H184" s="28"/>
      <c r="I184" s="29">
        <f t="shared" si="171"/>
        <v>0</v>
      </c>
      <c r="J184" s="29"/>
      <c r="K184" s="30">
        <f t="shared" si="172"/>
        <v>0</v>
      </c>
      <c r="L184" s="24"/>
      <c r="M184" s="24"/>
      <c r="N184" s="50" t="e">
        <f t="shared" si="149"/>
        <v>#DIV/0!</v>
      </c>
      <c r="O184" s="54">
        <f t="shared" si="147"/>
        <v>0</v>
      </c>
    </row>
    <row r="185" spans="1:15" ht="59.25" hidden="1" customHeight="1" x14ac:dyDescent="0.2">
      <c r="A185" s="104"/>
      <c r="B185" s="64" t="s">
        <v>376</v>
      </c>
      <c r="C185" s="64"/>
      <c r="D185" s="73" t="s">
        <v>377</v>
      </c>
      <c r="E185" s="24"/>
      <c r="F185" s="24"/>
      <c r="G185" s="28"/>
      <c r="H185" s="28"/>
      <c r="I185" s="29">
        <f t="shared" si="171"/>
        <v>0</v>
      </c>
      <c r="J185" s="29"/>
      <c r="K185" s="30">
        <f t="shared" si="172"/>
        <v>0</v>
      </c>
      <c r="L185" s="24"/>
      <c r="M185" s="24"/>
      <c r="N185" s="50" t="e">
        <f t="shared" si="149"/>
        <v>#DIV/0!</v>
      </c>
      <c r="O185" s="54">
        <f t="shared" si="147"/>
        <v>0</v>
      </c>
    </row>
    <row r="186" spans="1:15" ht="25.5" hidden="1" customHeight="1" x14ac:dyDescent="0.2">
      <c r="A186" s="104"/>
      <c r="B186" s="63" t="s">
        <v>225</v>
      </c>
      <c r="C186" s="63"/>
      <c r="D186" s="74" t="s">
        <v>156</v>
      </c>
      <c r="E186" s="24">
        <f>E188</f>
        <v>0</v>
      </c>
      <c r="F186" s="24">
        <f t="shared" ref="F186:H186" si="173">F188</f>
        <v>0</v>
      </c>
      <c r="G186" s="28">
        <f t="shared" si="173"/>
        <v>0</v>
      </c>
      <c r="H186" s="28">
        <f t="shared" si="173"/>
        <v>0</v>
      </c>
      <c r="I186" s="29">
        <f t="shared" si="166"/>
        <v>0</v>
      </c>
      <c r="J186" s="26"/>
      <c r="K186" s="27">
        <f t="shared" si="156"/>
        <v>0</v>
      </c>
      <c r="L186" s="25"/>
      <c r="M186" s="24">
        <f t="shared" ref="M186" si="174">M188</f>
        <v>0</v>
      </c>
      <c r="N186" s="50" t="e">
        <f t="shared" si="149"/>
        <v>#DIV/0!</v>
      </c>
      <c r="O186" s="54">
        <f t="shared" si="147"/>
        <v>0</v>
      </c>
    </row>
    <row r="187" spans="1:15" ht="20.25" hidden="1" customHeight="1" x14ac:dyDescent="0.2">
      <c r="A187" s="104"/>
      <c r="B187" s="63"/>
      <c r="C187" s="63"/>
      <c r="D187" s="73" t="s">
        <v>46</v>
      </c>
      <c r="E187" s="24"/>
      <c r="F187" s="24"/>
      <c r="G187" s="28"/>
      <c r="H187" s="28"/>
      <c r="I187" s="29">
        <f t="shared" si="166"/>
        <v>0</v>
      </c>
      <c r="J187" s="26"/>
      <c r="K187" s="27">
        <f t="shared" si="156"/>
        <v>0</v>
      </c>
      <c r="L187" s="25"/>
      <c r="M187" s="24"/>
      <c r="N187" s="50" t="e">
        <f t="shared" si="149"/>
        <v>#DIV/0!</v>
      </c>
      <c r="O187" s="54">
        <f t="shared" si="147"/>
        <v>0</v>
      </c>
    </row>
    <row r="188" spans="1:15" ht="46.5" hidden="1" customHeight="1" x14ac:dyDescent="0.2">
      <c r="A188" s="104" t="s">
        <v>67</v>
      </c>
      <c r="B188" s="64" t="s">
        <v>226</v>
      </c>
      <c r="C188" s="64" t="s">
        <v>136</v>
      </c>
      <c r="D188" s="73" t="s">
        <v>431</v>
      </c>
      <c r="E188" s="24"/>
      <c r="F188" s="24"/>
      <c r="G188" s="28"/>
      <c r="H188" s="28"/>
      <c r="I188" s="29">
        <f t="shared" si="166"/>
        <v>0</v>
      </c>
      <c r="J188" s="26"/>
      <c r="K188" s="27">
        <f t="shared" si="156"/>
        <v>0</v>
      </c>
      <c r="L188" s="25"/>
      <c r="M188" s="24"/>
      <c r="N188" s="50" t="e">
        <f t="shared" si="149"/>
        <v>#DIV/0!</v>
      </c>
      <c r="O188" s="54">
        <f t="shared" si="147"/>
        <v>0</v>
      </c>
    </row>
    <row r="189" spans="1:15" ht="31.5" hidden="1" customHeight="1" x14ac:dyDescent="0.2">
      <c r="A189" s="104"/>
      <c r="B189" s="63" t="s">
        <v>155</v>
      </c>
      <c r="C189" s="63"/>
      <c r="D189" s="74" t="s">
        <v>413</v>
      </c>
      <c r="E189" s="24">
        <f>E191</f>
        <v>0</v>
      </c>
      <c r="F189" s="24">
        <f t="shared" ref="F189:H189" si="175">F191</f>
        <v>0</v>
      </c>
      <c r="G189" s="28"/>
      <c r="H189" s="28">
        <f t="shared" si="175"/>
        <v>0</v>
      </c>
      <c r="I189" s="29">
        <f t="shared" si="166"/>
        <v>0</v>
      </c>
      <c r="J189" s="29"/>
      <c r="K189" s="30">
        <f t="shared" si="156"/>
        <v>0</v>
      </c>
      <c r="L189" s="24"/>
      <c r="M189" s="24">
        <f t="shared" ref="M189" si="176">M191</f>
        <v>0</v>
      </c>
      <c r="N189" s="50" t="e">
        <f t="shared" si="149"/>
        <v>#DIV/0!</v>
      </c>
      <c r="O189" s="54">
        <f t="shared" si="147"/>
        <v>0</v>
      </c>
    </row>
    <row r="190" spans="1:15" ht="21" hidden="1" customHeight="1" x14ac:dyDescent="0.2">
      <c r="A190" s="104"/>
      <c r="B190" s="63"/>
      <c r="C190" s="63"/>
      <c r="D190" s="73" t="s">
        <v>46</v>
      </c>
      <c r="E190" s="24"/>
      <c r="F190" s="24"/>
      <c r="G190" s="28"/>
      <c r="H190" s="28"/>
      <c r="I190" s="29">
        <f t="shared" si="166"/>
        <v>0</v>
      </c>
      <c r="J190" s="29"/>
      <c r="K190" s="30">
        <f t="shared" si="156"/>
        <v>0</v>
      </c>
      <c r="L190" s="24"/>
      <c r="M190" s="24"/>
      <c r="N190" s="50" t="e">
        <f t="shared" si="149"/>
        <v>#DIV/0!</v>
      </c>
      <c r="O190" s="54">
        <f t="shared" si="147"/>
        <v>0</v>
      </c>
    </row>
    <row r="191" spans="1:15" ht="33.75" hidden="1" customHeight="1" x14ac:dyDescent="0.2">
      <c r="A191" s="104" t="s">
        <v>103</v>
      </c>
      <c r="B191" s="64" t="s">
        <v>159</v>
      </c>
      <c r="C191" s="64" t="s">
        <v>136</v>
      </c>
      <c r="D191" s="73" t="s">
        <v>428</v>
      </c>
      <c r="E191" s="24"/>
      <c r="F191" s="24"/>
      <c r="G191" s="28"/>
      <c r="H191" s="28"/>
      <c r="I191" s="29">
        <f t="shared" si="166"/>
        <v>0</v>
      </c>
      <c r="J191" s="29"/>
      <c r="K191" s="30">
        <f t="shared" si="156"/>
        <v>0</v>
      </c>
      <c r="L191" s="24"/>
      <c r="M191" s="24"/>
      <c r="N191" s="50" t="e">
        <f t="shared" si="149"/>
        <v>#DIV/0!</v>
      </c>
      <c r="O191" s="54">
        <f t="shared" si="147"/>
        <v>0</v>
      </c>
    </row>
    <row r="192" spans="1:15" ht="18" hidden="1" customHeight="1" x14ac:dyDescent="0.2">
      <c r="A192" s="104"/>
      <c r="B192" s="63" t="s">
        <v>165</v>
      </c>
      <c r="C192" s="64"/>
      <c r="D192" s="74" t="s">
        <v>167</v>
      </c>
      <c r="E192" s="24">
        <f>E195</f>
        <v>0</v>
      </c>
      <c r="F192" s="24">
        <f>F195+F194</f>
        <v>0</v>
      </c>
      <c r="G192" s="24">
        <f t="shared" ref="G192:H192" si="177">G195+G194</f>
        <v>0</v>
      </c>
      <c r="H192" s="24">
        <f t="shared" si="177"/>
        <v>0</v>
      </c>
      <c r="I192" s="29">
        <f t="shared" si="166"/>
        <v>0</v>
      </c>
      <c r="J192" s="29"/>
      <c r="K192" s="30">
        <f t="shared" si="156"/>
        <v>0</v>
      </c>
      <c r="L192" s="24"/>
      <c r="M192" s="24">
        <f>M195+M194</f>
        <v>0</v>
      </c>
      <c r="N192" s="50" t="e">
        <f t="shared" si="149"/>
        <v>#DIV/0!</v>
      </c>
      <c r="O192" s="54">
        <f t="shared" si="147"/>
        <v>0</v>
      </c>
    </row>
    <row r="193" spans="1:15" ht="15" hidden="1" customHeight="1" x14ac:dyDescent="0.2">
      <c r="A193" s="104"/>
      <c r="B193" s="63"/>
      <c r="C193" s="64"/>
      <c r="D193" s="73" t="s">
        <v>46</v>
      </c>
      <c r="E193" s="24"/>
      <c r="F193" s="24"/>
      <c r="G193" s="28"/>
      <c r="H193" s="28"/>
      <c r="I193" s="29">
        <f t="shared" si="166"/>
        <v>0</v>
      </c>
      <c r="J193" s="29"/>
      <c r="K193" s="30"/>
      <c r="L193" s="24"/>
      <c r="M193" s="24"/>
      <c r="N193" s="50" t="e">
        <f t="shared" si="149"/>
        <v>#DIV/0!</v>
      </c>
      <c r="O193" s="54">
        <f t="shared" ref="O193:O194" si="178">H193-M193</f>
        <v>0</v>
      </c>
    </row>
    <row r="194" spans="1:15" ht="15" hidden="1" customHeight="1" x14ac:dyDescent="0.2">
      <c r="A194" s="104"/>
      <c r="B194" s="64" t="s">
        <v>434</v>
      </c>
      <c r="C194" s="63"/>
      <c r="D194" s="73" t="s">
        <v>435</v>
      </c>
      <c r="E194" s="24"/>
      <c r="F194" s="24"/>
      <c r="G194" s="28"/>
      <c r="H194" s="28"/>
      <c r="I194" s="29">
        <f t="shared" si="166"/>
        <v>0</v>
      </c>
      <c r="J194" s="29"/>
      <c r="K194" s="30"/>
      <c r="L194" s="24"/>
      <c r="M194" s="24"/>
      <c r="N194" s="50" t="e">
        <f t="shared" si="149"/>
        <v>#DIV/0!</v>
      </c>
      <c r="O194" s="54">
        <f t="shared" si="178"/>
        <v>0</v>
      </c>
    </row>
    <row r="195" spans="1:15" ht="47.25" hidden="1" x14ac:dyDescent="0.2">
      <c r="A195" s="104" t="s">
        <v>71</v>
      </c>
      <c r="B195" s="64" t="s">
        <v>234</v>
      </c>
      <c r="C195" s="64"/>
      <c r="D195" s="73" t="s">
        <v>367</v>
      </c>
      <c r="E195" s="24"/>
      <c r="F195" s="24"/>
      <c r="G195" s="28"/>
      <c r="H195" s="24"/>
      <c r="I195" s="29">
        <f t="shared" si="166"/>
        <v>0</v>
      </c>
      <c r="J195" s="29"/>
      <c r="K195" s="30">
        <f t="shared" si="156"/>
        <v>0</v>
      </c>
      <c r="L195" s="24"/>
      <c r="M195" s="24"/>
      <c r="N195" s="50" t="e">
        <f t="shared" si="149"/>
        <v>#DIV/0!</v>
      </c>
      <c r="O195" s="54">
        <f t="shared" si="147"/>
        <v>0</v>
      </c>
    </row>
    <row r="196" spans="1:15" ht="31.5" hidden="1" x14ac:dyDescent="0.2">
      <c r="A196" s="104"/>
      <c r="B196" s="63" t="s">
        <v>339</v>
      </c>
      <c r="C196" s="63"/>
      <c r="D196" s="74" t="s">
        <v>338</v>
      </c>
      <c r="E196" s="24"/>
      <c r="F196" s="31">
        <f>F198+F200+F199+F201</f>
        <v>0</v>
      </c>
      <c r="G196" s="33">
        <f t="shared" ref="G196" si="179">G198+G200+G199</f>
        <v>0</v>
      </c>
      <c r="H196" s="24">
        <f>H198+H200+H199+H201</f>
        <v>0</v>
      </c>
      <c r="I196" s="29">
        <f t="shared" si="166"/>
        <v>0</v>
      </c>
      <c r="J196" s="29"/>
      <c r="K196" s="30"/>
      <c r="L196" s="24"/>
      <c r="M196" s="24">
        <f>M198+M200+M199+M201</f>
        <v>0</v>
      </c>
      <c r="N196" s="50" t="e">
        <f t="shared" si="149"/>
        <v>#DIV/0!</v>
      </c>
      <c r="O196" s="54">
        <f t="shared" si="147"/>
        <v>0</v>
      </c>
    </row>
    <row r="197" spans="1:15" ht="15.75" hidden="1" x14ac:dyDescent="0.2">
      <c r="A197" s="104"/>
      <c r="B197" s="63"/>
      <c r="C197" s="63"/>
      <c r="D197" s="73" t="s">
        <v>46</v>
      </c>
      <c r="E197" s="24"/>
      <c r="F197" s="24"/>
      <c r="G197" s="28"/>
      <c r="H197" s="28"/>
      <c r="I197" s="29">
        <f t="shared" si="166"/>
        <v>0</v>
      </c>
      <c r="J197" s="29"/>
      <c r="K197" s="30"/>
      <c r="L197" s="24"/>
      <c r="M197" s="24"/>
      <c r="N197" s="50" t="e">
        <f t="shared" si="149"/>
        <v>#DIV/0!</v>
      </c>
      <c r="O197" s="54">
        <f t="shared" si="147"/>
        <v>0</v>
      </c>
    </row>
    <row r="198" spans="1:15" ht="240" hidden="1" x14ac:dyDescent="0.2">
      <c r="A198" s="104"/>
      <c r="B198" s="64" t="s">
        <v>340</v>
      </c>
      <c r="C198" s="64"/>
      <c r="D198" s="88" t="s">
        <v>417</v>
      </c>
      <c r="E198" s="24"/>
      <c r="F198" s="31"/>
      <c r="G198" s="28"/>
      <c r="H198" s="28"/>
      <c r="I198" s="29">
        <f t="shared" si="166"/>
        <v>0</v>
      </c>
      <c r="J198" s="29"/>
      <c r="K198" s="30"/>
      <c r="L198" s="24"/>
      <c r="M198" s="24"/>
      <c r="N198" s="50" t="e">
        <f t="shared" si="149"/>
        <v>#DIV/0!</v>
      </c>
      <c r="O198" s="54">
        <f t="shared" si="147"/>
        <v>0</v>
      </c>
    </row>
    <row r="199" spans="1:15" ht="240" hidden="1" x14ac:dyDescent="0.2">
      <c r="A199" s="104"/>
      <c r="B199" s="64" t="s">
        <v>355</v>
      </c>
      <c r="C199" s="64"/>
      <c r="D199" s="88" t="s">
        <v>418</v>
      </c>
      <c r="E199" s="24"/>
      <c r="F199" s="31"/>
      <c r="G199" s="28"/>
      <c r="H199" s="28"/>
      <c r="I199" s="29">
        <f t="shared" si="166"/>
        <v>0</v>
      </c>
      <c r="J199" s="29"/>
      <c r="K199" s="30"/>
      <c r="L199" s="24"/>
      <c r="M199" s="24"/>
      <c r="N199" s="50" t="e">
        <f t="shared" si="149"/>
        <v>#DIV/0!</v>
      </c>
      <c r="O199" s="54">
        <f t="shared" si="147"/>
        <v>0</v>
      </c>
    </row>
    <row r="200" spans="1:15" ht="165" hidden="1" x14ac:dyDescent="0.2">
      <c r="A200" s="104"/>
      <c r="B200" s="64" t="s">
        <v>350</v>
      </c>
      <c r="C200" s="64"/>
      <c r="D200" s="88" t="s">
        <v>419</v>
      </c>
      <c r="E200" s="24"/>
      <c r="F200" s="24"/>
      <c r="G200" s="28"/>
      <c r="H200" s="28"/>
      <c r="I200" s="29">
        <f t="shared" si="166"/>
        <v>0</v>
      </c>
      <c r="J200" s="29"/>
      <c r="K200" s="30"/>
      <c r="L200" s="24"/>
      <c r="M200" s="24"/>
      <c r="N200" s="50" t="e">
        <f t="shared" si="149"/>
        <v>#DIV/0!</v>
      </c>
      <c r="O200" s="54">
        <f t="shared" si="147"/>
        <v>0</v>
      </c>
    </row>
    <row r="201" spans="1:15" ht="230.25" hidden="1" customHeight="1" x14ac:dyDescent="0.2">
      <c r="A201" s="104"/>
      <c r="B201" s="64" t="s">
        <v>436</v>
      </c>
      <c r="C201" s="64"/>
      <c r="D201" s="94" t="s">
        <v>437</v>
      </c>
      <c r="E201" s="24"/>
      <c r="F201" s="31"/>
      <c r="G201" s="28"/>
      <c r="H201" s="28"/>
      <c r="I201" s="29">
        <f t="shared" ref="I201" si="180">IF(F201&gt;0,H201/F201*100,0)</f>
        <v>0</v>
      </c>
      <c r="J201" s="29"/>
      <c r="K201" s="30"/>
      <c r="L201" s="24"/>
      <c r="M201" s="24"/>
      <c r="N201" s="50" t="e">
        <f t="shared" si="149"/>
        <v>#DIV/0!</v>
      </c>
      <c r="O201" s="54">
        <f t="shared" ref="O201" si="181">H201-M201</f>
        <v>0</v>
      </c>
    </row>
    <row r="202" spans="1:15" ht="21.75" hidden="1" customHeight="1" x14ac:dyDescent="0.2">
      <c r="A202" s="104"/>
      <c r="B202" s="64" t="s">
        <v>236</v>
      </c>
      <c r="C202" s="64"/>
      <c r="D202" s="74" t="s">
        <v>237</v>
      </c>
      <c r="E202" s="24">
        <f>E204+E205</f>
        <v>0</v>
      </c>
      <c r="F202" s="24">
        <f t="shared" ref="F202:H202" si="182">F204+F205</f>
        <v>0</v>
      </c>
      <c r="G202" s="28">
        <f t="shared" si="182"/>
        <v>0</v>
      </c>
      <c r="H202" s="28">
        <f t="shared" si="182"/>
        <v>0</v>
      </c>
      <c r="I202" s="29">
        <f t="shared" si="166"/>
        <v>0</v>
      </c>
      <c r="J202" s="29"/>
      <c r="K202" s="30">
        <f t="shared" si="156"/>
        <v>0</v>
      </c>
      <c r="L202" s="24"/>
      <c r="M202" s="24">
        <f>M204+M205</f>
        <v>0</v>
      </c>
      <c r="N202" s="50" t="e">
        <f t="shared" si="149"/>
        <v>#DIV/0!</v>
      </c>
      <c r="O202" s="54">
        <f t="shared" si="147"/>
        <v>0</v>
      </c>
    </row>
    <row r="203" spans="1:15" ht="21.75" hidden="1" customHeight="1" x14ac:dyDescent="0.2">
      <c r="A203" s="104"/>
      <c r="B203" s="64"/>
      <c r="C203" s="64"/>
      <c r="D203" s="73" t="s">
        <v>46</v>
      </c>
      <c r="E203" s="24"/>
      <c r="F203" s="24"/>
      <c r="G203" s="28"/>
      <c r="H203" s="28"/>
      <c r="I203" s="29"/>
      <c r="J203" s="29"/>
      <c r="K203" s="30"/>
      <c r="L203" s="24"/>
      <c r="M203" s="24"/>
      <c r="N203" s="50" t="e">
        <f t="shared" si="149"/>
        <v>#DIV/0!</v>
      </c>
      <c r="O203" s="54">
        <f t="shared" si="147"/>
        <v>0</v>
      </c>
    </row>
    <row r="204" spans="1:15" ht="30" hidden="1" customHeight="1" x14ac:dyDescent="0.2">
      <c r="A204" s="104" t="s">
        <v>30</v>
      </c>
      <c r="B204" s="64" t="s">
        <v>238</v>
      </c>
      <c r="C204" s="63" t="s">
        <v>168</v>
      </c>
      <c r="D204" s="73" t="s">
        <v>432</v>
      </c>
      <c r="E204" s="24"/>
      <c r="F204" s="24"/>
      <c r="G204" s="24"/>
      <c r="H204" s="24"/>
      <c r="I204" s="29">
        <f t="shared" si="166"/>
        <v>0</v>
      </c>
      <c r="J204" s="29"/>
      <c r="K204" s="30">
        <f t="shared" si="156"/>
        <v>0</v>
      </c>
      <c r="L204" s="24"/>
      <c r="M204" s="24"/>
      <c r="N204" s="50" t="e">
        <f t="shared" si="149"/>
        <v>#DIV/0!</v>
      </c>
      <c r="O204" s="54">
        <f t="shared" si="147"/>
        <v>0</v>
      </c>
    </row>
    <row r="205" spans="1:15" ht="27.75" hidden="1" customHeight="1" x14ac:dyDescent="0.2">
      <c r="A205" s="104" t="s">
        <v>25</v>
      </c>
      <c r="B205" s="64" t="s">
        <v>239</v>
      </c>
      <c r="C205" s="63"/>
      <c r="D205" s="73" t="s">
        <v>444</v>
      </c>
      <c r="E205" s="24"/>
      <c r="F205" s="24"/>
      <c r="G205" s="24"/>
      <c r="H205" s="24"/>
      <c r="I205" s="29">
        <f t="shared" si="166"/>
        <v>0</v>
      </c>
      <c r="J205" s="29"/>
      <c r="K205" s="30">
        <f t="shared" si="156"/>
        <v>0</v>
      </c>
      <c r="L205" s="24"/>
      <c r="M205" s="24"/>
      <c r="N205" s="50" t="e">
        <f t="shared" si="149"/>
        <v>#DIV/0!</v>
      </c>
      <c r="O205" s="54">
        <f t="shared" si="147"/>
        <v>0</v>
      </c>
    </row>
    <row r="206" spans="1:15" ht="12.75" hidden="1" customHeight="1" x14ac:dyDescent="0.2">
      <c r="A206" s="104" t="s">
        <v>71</v>
      </c>
      <c r="B206" s="63"/>
      <c r="C206" s="63"/>
      <c r="D206" s="82" t="s">
        <v>66</v>
      </c>
      <c r="E206" s="24"/>
      <c r="F206" s="24"/>
      <c r="G206" s="24"/>
      <c r="H206" s="24"/>
      <c r="I206" s="29">
        <f t="shared" si="166"/>
        <v>0</v>
      </c>
      <c r="J206" s="29"/>
      <c r="K206" s="30">
        <f t="shared" si="156"/>
        <v>0</v>
      </c>
      <c r="L206" s="24"/>
      <c r="M206" s="24"/>
      <c r="N206" s="50" t="e">
        <f t="shared" si="149"/>
        <v>#DIV/0!</v>
      </c>
      <c r="O206" s="54">
        <f t="shared" si="147"/>
        <v>0</v>
      </c>
    </row>
    <row r="207" spans="1:15" ht="23.25" customHeight="1" x14ac:dyDescent="0.2">
      <c r="A207" s="11" t="s">
        <v>35</v>
      </c>
      <c r="B207" s="20" t="s">
        <v>169</v>
      </c>
      <c r="C207" s="20"/>
      <c r="D207" s="70" t="s">
        <v>49</v>
      </c>
      <c r="E207" s="25"/>
      <c r="F207" s="25">
        <v>2460.5189999999998</v>
      </c>
      <c r="G207" s="25"/>
      <c r="H207" s="25">
        <v>1376.6010000000001</v>
      </c>
      <c r="I207" s="26">
        <f t="shared" si="166"/>
        <v>55.94758666769085</v>
      </c>
      <c r="J207" s="26"/>
      <c r="K207" s="27">
        <f t="shared" si="156"/>
        <v>0</v>
      </c>
      <c r="L207" s="25"/>
      <c r="M207" s="25">
        <v>117.937</v>
      </c>
      <c r="N207" s="114" t="s">
        <v>464</v>
      </c>
      <c r="O207" s="53">
        <f t="shared" si="147"/>
        <v>1258.6640000000002</v>
      </c>
    </row>
    <row r="208" spans="1:15" ht="24.75" customHeight="1" x14ac:dyDescent="0.2">
      <c r="A208" s="11" t="s">
        <v>37</v>
      </c>
      <c r="B208" s="20" t="s">
        <v>170</v>
      </c>
      <c r="C208" s="20"/>
      <c r="D208" s="70" t="s">
        <v>51</v>
      </c>
      <c r="E208" s="25"/>
      <c r="F208" s="25">
        <v>8500</v>
      </c>
      <c r="G208" s="25"/>
      <c r="H208" s="25"/>
      <c r="I208" s="26">
        <f t="shared" si="166"/>
        <v>0</v>
      </c>
      <c r="J208" s="26"/>
      <c r="K208" s="27">
        <f t="shared" si="156"/>
        <v>0</v>
      </c>
      <c r="L208" s="25"/>
      <c r="M208" s="25">
        <v>107.3</v>
      </c>
      <c r="N208" s="50">
        <f t="shared" si="149"/>
        <v>0</v>
      </c>
      <c r="O208" s="53">
        <f t="shared" si="147"/>
        <v>-107.3</v>
      </c>
    </row>
    <row r="209" spans="1:15" ht="22.5" customHeight="1" x14ac:dyDescent="0.2">
      <c r="A209" s="11" t="s">
        <v>29</v>
      </c>
      <c r="B209" s="20" t="s">
        <v>171</v>
      </c>
      <c r="C209" s="20"/>
      <c r="D209" s="70" t="s">
        <v>106</v>
      </c>
      <c r="E209" s="25">
        <f>E211+E214+E215+E220+E221</f>
        <v>0</v>
      </c>
      <c r="F209" s="25">
        <f>F211+F214+F215+F220+F221+F222</f>
        <v>148360.587</v>
      </c>
      <c r="G209" s="25">
        <f t="shared" ref="G209" si="183">G211+G214+G215+G220+G221</f>
        <v>0</v>
      </c>
      <c r="H209" s="25">
        <f>H211+H214+H215+H220+H221+H222</f>
        <v>426.82400000000001</v>
      </c>
      <c r="I209" s="26">
        <f t="shared" si="166"/>
        <v>0.28769365815464182</v>
      </c>
      <c r="J209" s="26"/>
      <c r="K209" s="27">
        <f t="shared" si="156"/>
        <v>0</v>
      </c>
      <c r="L209" s="25"/>
      <c r="M209" s="25">
        <f>M211+M214+M215+M220+M221</f>
        <v>23327.157999999999</v>
      </c>
      <c r="N209" s="50">
        <f t="shared" si="149"/>
        <v>1.8297299653905548</v>
      </c>
      <c r="O209" s="53">
        <f t="shared" si="147"/>
        <v>-22900.333999999999</v>
      </c>
    </row>
    <row r="210" spans="1:15" ht="21" customHeight="1" x14ac:dyDescent="0.2">
      <c r="A210" s="104"/>
      <c r="B210" s="63"/>
      <c r="C210" s="63"/>
      <c r="D210" s="74" t="s">
        <v>47</v>
      </c>
      <c r="E210" s="28"/>
      <c r="F210" s="24"/>
      <c r="G210" s="28"/>
      <c r="H210" s="24"/>
      <c r="I210" s="29">
        <f t="shared" si="166"/>
        <v>0</v>
      </c>
      <c r="J210" s="29"/>
      <c r="K210" s="30">
        <f t="shared" si="156"/>
        <v>0</v>
      </c>
      <c r="L210" s="24"/>
      <c r="M210" s="24"/>
      <c r="N210" s="50"/>
      <c r="O210" s="54">
        <f t="shared" si="147"/>
        <v>0</v>
      </c>
    </row>
    <row r="211" spans="1:15" ht="34.5" customHeight="1" x14ac:dyDescent="0.2">
      <c r="A211" s="104"/>
      <c r="B211" s="63" t="s">
        <v>172</v>
      </c>
      <c r="C211" s="63"/>
      <c r="D211" s="74" t="s">
        <v>240</v>
      </c>
      <c r="E211" s="24">
        <f>E213</f>
        <v>0</v>
      </c>
      <c r="F211" s="24">
        <f t="shared" ref="F211:H211" si="184">F213</f>
        <v>0</v>
      </c>
      <c r="G211" s="28">
        <f t="shared" si="184"/>
        <v>0</v>
      </c>
      <c r="H211" s="24">
        <f t="shared" si="184"/>
        <v>0</v>
      </c>
      <c r="I211" s="29">
        <f t="shared" si="166"/>
        <v>0</v>
      </c>
      <c r="J211" s="29"/>
      <c r="K211" s="30"/>
      <c r="L211" s="24"/>
      <c r="M211" s="24">
        <f t="shared" ref="M211" si="185">M213</f>
        <v>4345.0330000000004</v>
      </c>
      <c r="N211" s="58">
        <f t="shared" si="149"/>
        <v>0</v>
      </c>
      <c r="O211" s="54">
        <f t="shared" si="147"/>
        <v>-4345.0330000000004</v>
      </c>
    </row>
    <row r="212" spans="1:15" ht="20.25" customHeight="1" x14ac:dyDescent="0.2">
      <c r="A212" s="104"/>
      <c r="B212" s="64"/>
      <c r="C212" s="63"/>
      <c r="D212" s="73" t="s">
        <v>46</v>
      </c>
      <c r="E212" s="24"/>
      <c r="F212" s="24"/>
      <c r="G212" s="28"/>
      <c r="H212" s="24"/>
      <c r="I212" s="29">
        <f t="shared" si="166"/>
        <v>0</v>
      </c>
      <c r="J212" s="29"/>
      <c r="K212" s="30"/>
      <c r="L212" s="24"/>
      <c r="M212" s="24"/>
      <c r="N212" s="39"/>
      <c r="O212" s="54">
        <f t="shared" si="147"/>
        <v>0</v>
      </c>
    </row>
    <row r="213" spans="1:15" ht="23.25" customHeight="1" x14ac:dyDescent="0.2">
      <c r="A213" s="104"/>
      <c r="B213" s="64" t="s">
        <v>242</v>
      </c>
      <c r="C213" s="63"/>
      <c r="D213" s="72" t="s">
        <v>241</v>
      </c>
      <c r="E213" s="24"/>
      <c r="F213" s="24"/>
      <c r="G213" s="28"/>
      <c r="H213" s="24"/>
      <c r="I213" s="29">
        <f t="shared" si="166"/>
        <v>0</v>
      </c>
      <c r="J213" s="29"/>
      <c r="K213" s="30"/>
      <c r="L213" s="24"/>
      <c r="M213" s="24">
        <v>4345.0330000000004</v>
      </c>
      <c r="N213" s="58">
        <f t="shared" si="149"/>
        <v>0</v>
      </c>
      <c r="O213" s="54">
        <f t="shared" si="147"/>
        <v>-4345.0330000000004</v>
      </c>
    </row>
    <row r="214" spans="1:15" ht="24.95" hidden="1" customHeight="1" x14ac:dyDescent="0.2">
      <c r="A214" s="104"/>
      <c r="B214" s="63" t="s">
        <v>180</v>
      </c>
      <c r="C214" s="63"/>
      <c r="D214" s="74" t="s">
        <v>289</v>
      </c>
      <c r="E214" s="24"/>
      <c r="F214" s="24"/>
      <c r="G214" s="28"/>
      <c r="H214" s="24"/>
      <c r="I214" s="29">
        <f t="shared" si="166"/>
        <v>0</v>
      </c>
      <c r="J214" s="29"/>
      <c r="K214" s="30">
        <f t="shared" si="156"/>
        <v>0</v>
      </c>
      <c r="L214" s="24"/>
      <c r="M214" s="24"/>
      <c r="N214" s="58" t="e">
        <f t="shared" si="149"/>
        <v>#DIV/0!</v>
      </c>
      <c r="O214" s="54">
        <f t="shared" si="147"/>
        <v>0</v>
      </c>
    </row>
    <row r="215" spans="1:15" ht="22.5" customHeight="1" x14ac:dyDescent="0.2">
      <c r="A215" s="104"/>
      <c r="B215" s="63" t="s">
        <v>200</v>
      </c>
      <c r="C215" s="63"/>
      <c r="D215" s="74" t="s">
        <v>245</v>
      </c>
      <c r="E215" s="24"/>
      <c r="F215" s="24"/>
      <c r="G215" s="28"/>
      <c r="H215" s="24"/>
      <c r="I215" s="29">
        <f t="shared" si="166"/>
        <v>0</v>
      </c>
      <c r="J215" s="29"/>
      <c r="K215" s="30"/>
      <c r="L215" s="24"/>
      <c r="M215" s="24">
        <v>9446.2860000000001</v>
      </c>
      <c r="N215" s="58">
        <f t="shared" si="149"/>
        <v>0</v>
      </c>
      <c r="O215" s="54">
        <f t="shared" si="147"/>
        <v>-9446.2860000000001</v>
      </c>
    </row>
    <row r="216" spans="1:15" ht="24.75" hidden="1" customHeight="1" x14ac:dyDescent="0.2">
      <c r="A216" s="104" t="s">
        <v>72</v>
      </c>
      <c r="B216" s="63"/>
      <c r="C216" s="63"/>
      <c r="D216" s="71" t="s">
        <v>104</v>
      </c>
      <c r="E216" s="28"/>
      <c r="F216" s="24"/>
      <c r="G216" s="24"/>
      <c r="H216" s="24"/>
      <c r="I216" s="29">
        <f t="shared" si="166"/>
        <v>0</v>
      </c>
      <c r="J216" s="29"/>
      <c r="K216" s="30">
        <f t="shared" si="156"/>
        <v>0</v>
      </c>
      <c r="L216" s="25"/>
      <c r="M216" s="24"/>
      <c r="N216" s="58" t="e">
        <f t="shared" si="149"/>
        <v>#DIV/0!</v>
      </c>
      <c r="O216" s="54">
        <f t="shared" si="147"/>
        <v>0</v>
      </c>
    </row>
    <row r="217" spans="1:15" ht="15.75" hidden="1" customHeight="1" x14ac:dyDescent="0.2">
      <c r="A217" s="104"/>
      <c r="B217" s="63" t="s">
        <v>246</v>
      </c>
      <c r="C217" s="63"/>
      <c r="D217" s="71" t="s">
        <v>351</v>
      </c>
      <c r="E217" s="28"/>
      <c r="F217" s="24">
        <f>F219</f>
        <v>0</v>
      </c>
      <c r="G217" s="28">
        <f t="shared" ref="G217:H217" si="186">G219</f>
        <v>0</v>
      </c>
      <c r="H217" s="24">
        <f t="shared" si="186"/>
        <v>0</v>
      </c>
      <c r="I217" s="29">
        <f t="shared" si="166"/>
        <v>0</v>
      </c>
      <c r="J217" s="29"/>
      <c r="K217" s="30"/>
      <c r="L217" s="25"/>
      <c r="M217" s="24">
        <f>M219</f>
        <v>0</v>
      </c>
      <c r="N217" s="58" t="e">
        <f t="shared" ref="N217:N221" si="187">H217/M217*100</f>
        <v>#DIV/0!</v>
      </c>
      <c r="O217" s="54">
        <f t="shared" si="147"/>
        <v>0</v>
      </c>
    </row>
    <row r="218" spans="1:15" ht="17.25" hidden="1" customHeight="1" x14ac:dyDescent="0.2">
      <c r="A218" s="104"/>
      <c r="B218" s="63"/>
      <c r="C218" s="63"/>
      <c r="D218" s="73" t="s">
        <v>46</v>
      </c>
      <c r="E218" s="28"/>
      <c r="F218" s="24"/>
      <c r="G218" s="24"/>
      <c r="H218" s="24"/>
      <c r="I218" s="29">
        <f t="shared" si="166"/>
        <v>0</v>
      </c>
      <c r="J218" s="29"/>
      <c r="K218" s="30"/>
      <c r="L218" s="25"/>
      <c r="M218" s="24"/>
      <c r="N218" s="58" t="e">
        <f t="shared" si="187"/>
        <v>#DIV/0!</v>
      </c>
      <c r="O218" s="54">
        <f t="shared" si="147"/>
        <v>0</v>
      </c>
    </row>
    <row r="219" spans="1:15" ht="61.5" hidden="1" customHeight="1" x14ac:dyDescent="0.2">
      <c r="A219" s="104"/>
      <c r="B219" s="64" t="s">
        <v>352</v>
      </c>
      <c r="C219" s="64"/>
      <c r="D219" s="72" t="s">
        <v>422</v>
      </c>
      <c r="E219" s="28"/>
      <c r="F219" s="24"/>
      <c r="G219" s="24"/>
      <c r="H219" s="24"/>
      <c r="I219" s="29">
        <f t="shared" si="166"/>
        <v>0</v>
      </c>
      <c r="J219" s="29"/>
      <c r="K219" s="30"/>
      <c r="L219" s="25"/>
      <c r="M219" s="24"/>
      <c r="N219" s="58" t="e">
        <f t="shared" si="187"/>
        <v>#DIV/0!</v>
      </c>
      <c r="O219" s="54">
        <f t="shared" si="147"/>
        <v>0</v>
      </c>
    </row>
    <row r="220" spans="1:15" ht="24" customHeight="1" x14ac:dyDescent="0.2">
      <c r="A220" s="104" t="s">
        <v>73</v>
      </c>
      <c r="B220" s="63" t="s">
        <v>248</v>
      </c>
      <c r="C220" s="63"/>
      <c r="D220" s="71" t="s">
        <v>249</v>
      </c>
      <c r="E220" s="24"/>
      <c r="F220" s="24"/>
      <c r="G220" s="24"/>
      <c r="H220" s="24"/>
      <c r="I220" s="29">
        <f t="shared" si="166"/>
        <v>0</v>
      </c>
      <c r="J220" s="29"/>
      <c r="K220" s="30">
        <f t="shared" si="156"/>
        <v>0</v>
      </c>
      <c r="L220" s="25"/>
      <c r="M220" s="24">
        <v>2089.3820000000001</v>
      </c>
      <c r="N220" s="58">
        <f t="shared" si="187"/>
        <v>0</v>
      </c>
      <c r="O220" s="54">
        <f t="shared" ref="O220:O305" si="188">H220-M220</f>
        <v>-2089.3820000000001</v>
      </c>
    </row>
    <row r="221" spans="1:15" ht="48" customHeight="1" x14ac:dyDescent="0.2">
      <c r="A221" s="104"/>
      <c r="B221" s="63" t="s">
        <v>425</v>
      </c>
      <c r="C221" s="63"/>
      <c r="D221" s="71" t="s">
        <v>446</v>
      </c>
      <c r="E221" s="24"/>
      <c r="F221" s="24">
        <v>148360.587</v>
      </c>
      <c r="G221" s="24"/>
      <c r="H221" s="24">
        <v>426.82400000000001</v>
      </c>
      <c r="I221" s="29">
        <f t="shared" ref="I221" si="189">IF(F221&gt;0,H221/F221*100,0)</f>
        <v>0.28769365815464182</v>
      </c>
      <c r="J221" s="29"/>
      <c r="K221" s="30">
        <f t="shared" ref="K221" si="190">IF(G221&gt;0,H221/G221*100,0)</f>
        <v>0</v>
      </c>
      <c r="L221" s="25"/>
      <c r="M221" s="24">
        <v>7446.4570000000003</v>
      </c>
      <c r="N221" s="58">
        <f t="shared" si="187"/>
        <v>5.7319071338221654</v>
      </c>
      <c r="O221" s="54">
        <f t="shared" si="188"/>
        <v>-7019.6330000000007</v>
      </c>
    </row>
    <row r="222" spans="1:15" ht="48" hidden="1" customHeight="1" x14ac:dyDescent="0.2">
      <c r="A222" s="104"/>
      <c r="B222" s="63" t="s">
        <v>440</v>
      </c>
      <c r="C222" s="63"/>
      <c r="D222" s="71" t="s">
        <v>441</v>
      </c>
      <c r="E222" s="24"/>
      <c r="F222" s="24"/>
      <c r="G222" s="24"/>
      <c r="H222" s="24"/>
      <c r="I222" s="29">
        <f t="shared" ref="I222" si="191">IF(F222&gt;0,H222/F222*100,0)</f>
        <v>0</v>
      </c>
      <c r="J222" s="29"/>
      <c r="K222" s="30">
        <f t="shared" ref="K222" si="192">IF(G222&gt;0,H222/G222*100,0)</f>
        <v>0</v>
      </c>
      <c r="L222" s="25"/>
      <c r="M222" s="24"/>
      <c r="N222" s="97" t="e">
        <f t="shared" ref="N222" si="193">H222/M222*100</f>
        <v>#DIV/0!</v>
      </c>
      <c r="O222" s="54">
        <f t="shared" ref="O222" si="194">H222-M222</f>
        <v>0</v>
      </c>
    </row>
    <row r="223" spans="1:15" ht="15.75" hidden="1" customHeight="1" x14ac:dyDescent="0.2">
      <c r="A223" s="104"/>
      <c r="B223" s="20" t="s">
        <v>290</v>
      </c>
      <c r="C223" s="20"/>
      <c r="D223" s="70" t="s">
        <v>291</v>
      </c>
      <c r="E223" s="25"/>
      <c r="F223" s="25"/>
      <c r="G223" s="25"/>
      <c r="H223" s="25"/>
      <c r="I223" s="26">
        <f t="shared" si="166"/>
        <v>0</v>
      </c>
      <c r="J223" s="29"/>
      <c r="K223" s="30"/>
      <c r="L223" s="25"/>
      <c r="M223" s="25"/>
      <c r="N223" s="56" t="e">
        <f t="shared" ref="N223:N269" si="195">H223/M223*100</f>
        <v>#DIV/0!</v>
      </c>
      <c r="O223" s="53">
        <f t="shared" si="188"/>
        <v>0</v>
      </c>
    </row>
    <row r="224" spans="1:15" ht="30.75" customHeight="1" x14ac:dyDescent="0.2">
      <c r="A224" s="11"/>
      <c r="B224" s="20" t="s">
        <v>175</v>
      </c>
      <c r="C224" s="20"/>
      <c r="D224" s="70" t="s">
        <v>445</v>
      </c>
      <c r="E224" s="25">
        <f>E226+E233+E234+E235+E236+E227+E242</f>
        <v>0</v>
      </c>
      <c r="F224" s="25">
        <f>F226+F233+F234+F235+F236+F227+F242</f>
        <v>94877.820999999996</v>
      </c>
      <c r="G224" s="32">
        <f>G226+G233+G234+G235+G236+G227+G242</f>
        <v>0</v>
      </c>
      <c r="H224" s="25">
        <f>H226+H233+H234+H235+H236+H227+H242</f>
        <v>0</v>
      </c>
      <c r="I224" s="26">
        <f t="shared" si="166"/>
        <v>0</v>
      </c>
      <c r="J224" s="26"/>
      <c r="K224" s="27">
        <f t="shared" si="156"/>
        <v>0</v>
      </c>
      <c r="L224" s="25"/>
      <c r="M224" s="25">
        <f>M226+M233+M234+M235+M236+M227+M242</f>
        <v>6386.2039999999997</v>
      </c>
      <c r="N224" s="100">
        <f t="shared" si="195"/>
        <v>0</v>
      </c>
      <c r="O224" s="53">
        <f t="shared" si="188"/>
        <v>-6386.2039999999997</v>
      </c>
    </row>
    <row r="225" spans="1:15" ht="24" customHeight="1" x14ac:dyDescent="0.2">
      <c r="A225" s="104"/>
      <c r="B225" s="63"/>
      <c r="C225" s="63"/>
      <c r="D225" s="74" t="s">
        <v>47</v>
      </c>
      <c r="E225" s="28"/>
      <c r="F225" s="24"/>
      <c r="G225" s="24"/>
      <c r="H225" s="24"/>
      <c r="I225" s="29">
        <f t="shared" si="166"/>
        <v>0</v>
      </c>
      <c r="J225" s="29"/>
      <c r="K225" s="30">
        <f t="shared" si="156"/>
        <v>0</v>
      </c>
      <c r="L225" s="25"/>
      <c r="M225" s="28"/>
      <c r="N225" s="97"/>
      <c r="O225" s="54">
        <f t="shared" si="188"/>
        <v>0</v>
      </c>
    </row>
    <row r="226" spans="1:15" ht="21.75" hidden="1" customHeight="1" x14ac:dyDescent="0.2">
      <c r="A226" s="104"/>
      <c r="B226" s="63" t="s">
        <v>298</v>
      </c>
      <c r="C226" s="63"/>
      <c r="D226" s="74" t="s">
        <v>292</v>
      </c>
      <c r="E226" s="28"/>
      <c r="F226" s="24"/>
      <c r="G226" s="24"/>
      <c r="H226" s="24"/>
      <c r="I226" s="29">
        <f t="shared" si="166"/>
        <v>0</v>
      </c>
      <c r="J226" s="29"/>
      <c r="K226" s="30"/>
      <c r="L226" s="25"/>
      <c r="M226" s="24"/>
      <c r="N226" s="97"/>
      <c r="O226" s="54">
        <f t="shared" si="188"/>
        <v>0</v>
      </c>
    </row>
    <row r="227" spans="1:15" ht="21.75" hidden="1" customHeight="1" x14ac:dyDescent="0.2">
      <c r="A227" s="104"/>
      <c r="B227" s="63" t="s">
        <v>299</v>
      </c>
      <c r="C227" s="63"/>
      <c r="D227" s="74" t="s">
        <v>293</v>
      </c>
      <c r="E227" s="28">
        <f>E229+E230+E232+E231</f>
        <v>0</v>
      </c>
      <c r="F227" s="24">
        <f t="shared" ref="F227:G227" si="196">F229+F230+F232+F231</f>
        <v>0</v>
      </c>
      <c r="G227" s="28">
        <f t="shared" si="196"/>
        <v>0</v>
      </c>
      <c r="H227" s="24">
        <f>H229+H230+H232+H231</f>
        <v>0</v>
      </c>
      <c r="I227" s="29">
        <f t="shared" si="166"/>
        <v>0</v>
      </c>
      <c r="J227" s="29"/>
      <c r="K227" s="30"/>
      <c r="L227" s="25"/>
      <c r="M227" s="24">
        <f>M229+M230+M232+M231</f>
        <v>0</v>
      </c>
      <c r="N227" s="97"/>
      <c r="O227" s="54">
        <f t="shared" si="188"/>
        <v>0</v>
      </c>
    </row>
    <row r="228" spans="1:15" ht="18" hidden="1" customHeight="1" x14ac:dyDescent="0.2">
      <c r="A228" s="104"/>
      <c r="B228" s="63"/>
      <c r="C228" s="63"/>
      <c r="D228" s="73" t="s">
        <v>46</v>
      </c>
      <c r="E228" s="28"/>
      <c r="F228" s="24"/>
      <c r="G228" s="24"/>
      <c r="H228" s="24"/>
      <c r="I228" s="29">
        <f t="shared" si="166"/>
        <v>0</v>
      </c>
      <c r="J228" s="29"/>
      <c r="K228" s="30"/>
      <c r="L228" s="25"/>
      <c r="M228" s="24"/>
      <c r="N228" s="97"/>
      <c r="O228" s="54">
        <f t="shared" si="188"/>
        <v>0</v>
      </c>
    </row>
    <row r="229" spans="1:15" ht="21.75" hidden="1" customHeight="1" x14ac:dyDescent="0.2">
      <c r="A229" s="104"/>
      <c r="B229" s="63" t="s">
        <v>300</v>
      </c>
      <c r="C229" s="63"/>
      <c r="D229" s="73" t="s">
        <v>294</v>
      </c>
      <c r="E229" s="28"/>
      <c r="F229" s="24"/>
      <c r="G229" s="24"/>
      <c r="H229" s="24"/>
      <c r="I229" s="29">
        <f t="shared" si="166"/>
        <v>0</v>
      </c>
      <c r="J229" s="29"/>
      <c r="K229" s="30"/>
      <c r="L229" s="25"/>
      <c r="M229" s="24"/>
      <c r="N229" s="97"/>
      <c r="O229" s="54">
        <f t="shared" si="188"/>
        <v>0</v>
      </c>
    </row>
    <row r="230" spans="1:15" ht="19.5" hidden="1" customHeight="1" x14ac:dyDescent="0.2">
      <c r="A230" s="104" t="s">
        <v>82</v>
      </c>
      <c r="B230" s="63" t="s">
        <v>301</v>
      </c>
      <c r="C230" s="63"/>
      <c r="D230" s="73" t="s">
        <v>295</v>
      </c>
      <c r="E230" s="28"/>
      <c r="F230" s="24"/>
      <c r="G230" s="24"/>
      <c r="H230" s="24"/>
      <c r="I230" s="29">
        <f t="shared" si="166"/>
        <v>0</v>
      </c>
      <c r="J230" s="29"/>
      <c r="K230" s="30">
        <f t="shared" si="156"/>
        <v>0</v>
      </c>
      <c r="L230" s="24"/>
      <c r="M230" s="24"/>
      <c r="N230" s="97"/>
      <c r="O230" s="54">
        <f t="shared" si="188"/>
        <v>0</v>
      </c>
    </row>
    <row r="231" spans="1:15" ht="14.25" hidden="1" customHeight="1" x14ac:dyDescent="0.2">
      <c r="A231" s="104"/>
      <c r="B231" s="63" t="s">
        <v>368</v>
      </c>
      <c r="C231" s="63"/>
      <c r="D231" s="73" t="s">
        <v>369</v>
      </c>
      <c r="E231" s="28"/>
      <c r="F231" s="24"/>
      <c r="G231" s="24"/>
      <c r="H231" s="24"/>
      <c r="I231" s="29">
        <f t="shared" si="166"/>
        <v>0</v>
      </c>
      <c r="J231" s="29"/>
      <c r="K231" s="30"/>
      <c r="L231" s="24"/>
      <c r="M231" s="24"/>
      <c r="N231" s="97"/>
      <c r="O231" s="54">
        <f t="shared" si="188"/>
        <v>0</v>
      </c>
    </row>
    <row r="232" spans="1:15" ht="14.25" hidden="1" customHeight="1" x14ac:dyDescent="0.2">
      <c r="A232" s="104" t="s">
        <v>195</v>
      </c>
      <c r="B232" s="63" t="s">
        <v>302</v>
      </c>
      <c r="C232" s="63"/>
      <c r="D232" s="73" t="s">
        <v>296</v>
      </c>
      <c r="E232" s="28"/>
      <c r="F232" s="24"/>
      <c r="G232" s="24"/>
      <c r="H232" s="24"/>
      <c r="I232" s="29">
        <f t="shared" si="166"/>
        <v>0</v>
      </c>
      <c r="J232" s="29"/>
      <c r="K232" s="30">
        <f t="shared" si="156"/>
        <v>0</v>
      </c>
      <c r="L232" s="24"/>
      <c r="M232" s="24"/>
      <c r="N232" s="97"/>
      <c r="O232" s="54">
        <f t="shared" si="188"/>
        <v>0</v>
      </c>
    </row>
    <row r="233" spans="1:15" ht="47.25" customHeight="1" x14ac:dyDescent="0.2">
      <c r="A233" s="104"/>
      <c r="B233" s="63" t="s">
        <v>303</v>
      </c>
      <c r="C233" s="63"/>
      <c r="D233" s="74" t="s">
        <v>447</v>
      </c>
      <c r="E233" s="24"/>
      <c r="F233" s="24">
        <v>94877.820999999996</v>
      </c>
      <c r="G233" s="28"/>
      <c r="H233" s="24"/>
      <c r="I233" s="29">
        <f t="shared" si="166"/>
        <v>0</v>
      </c>
      <c r="J233" s="29"/>
      <c r="K233" s="30">
        <f t="shared" si="156"/>
        <v>0</v>
      </c>
      <c r="L233" s="24"/>
      <c r="M233" s="24">
        <v>6386.2039999999997</v>
      </c>
      <c r="N233" s="101">
        <f t="shared" si="195"/>
        <v>0</v>
      </c>
      <c r="O233" s="54">
        <f t="shared" si="188"/>
        <v>-6386.2039999999997</v>
      </c>
    </row>
    <row r="234" spans="1:15" ht="21" hidden="1" customHeight="1" x14ac:dyDescent="0.2">
      <c r="A234" s="104"/>
      <c r="B234" s="63" t="s">
        <v>304</v>
      </c>
      <c r="C234" s="63"/>
      <c r="D234" s="74" t="s">
        <v>297</v>
      </c>
      <c r="E234" s="24"/>
      <c r="F234" s="24"/>
      <c r="G234" s="24"/>
      <c r="H234" s="24"/>
      <c r="I234" s="29">
        <f t="shared" si="166"/>
        <v>0</v>
      </c>
      <c r="J234" s="29"/>
      <c r="K234" s="30">
        <f t="shared" si="156"/>
        <v>0</v>
      </c>
      <c r="L234" s="24"/>
      <c r="M234" s="24"/>
      <c r="N234" s="90" t="e">
        <f t="shared" si="195"/>
        <v>#DIV/0!</v>
      </c>
      <c r="O234" s="54">
        <f t="shared" si="188"/>
        <v>0</v>
      </c>
    </row>
    <row r="235" spans="1:15" ht="33.75" hidden="1" customHeight="1" x14ac:dyDescent="0.2">
      <c r="A235" s="104" t="s">
        <v>113</v>
      </c>
      <c r="B235" s="63" t="s">
        <v>305</v>
      </c>
      <c r="C235" s="63"/>
      <c r="D235" s="74" t="s">
        <v>306</v>
      </c>
      <c r="E235" s="24"/>
      <c r="F235" s="24"/>
      <c r="G235" s="24"/>
      <c r="H235" s="24"/>
      <c r="I235" s="29">
        <f>IF(F235&gt;0,H235/F235*100,0)</f>
        <v>0</v>
      </c>
      <c r="J235" s="29"/>
      <c r="K235" s="30">
        <f t="shared" si="156"/>
        <v>0</v>
      </c>
      <c r="L235" s="24"/>
      <c r="M235" s="24"/>
      <c r="N235" s="90" t="e">
        <f t="shared" si="195"/>
        <v>#DIV/0!</v>
      </c>
      <c r="O235" s="54">
        <f t="shared" si="188"/>
        <v>0</v>
      </c>
    </row>
    <row r="236" spans="1:15" ht="24" hidden="1" customHeight="1" x14ac:dyDescent="0.2">
      <c r="A236" s="104"/>
      <c r="B236" s="63" t="s">
        <v>307</v>
      </c>
      <c r="C236" s="63"/>
      <c r="D236" s="74" t="s">
        <v>308</v>
      </c>
      <c r="E236" s="24">
        <f>E241</f>
        <v>0</v>
      </c>
      <c r="F236" s="31">
        <f>F241</f>
        <v>0</v>
      </c>
      <c r="G236" s="33">
        <f t="shared" ref="G236" si="197">G241+G239+G238</f>
        <v>0</v>
      </c>
      <c r="H236" s="24">
        <f>H241+H239+H238</f>
        <v>0</v>
      </c>
      <c r="I236" s="29">
        <f t="shared" ref="I236:I239" si="198">IF(F236&gt;0,H236/F236*100,0)</f>
        <v>0</v>
      </c>
      <c r="J236" s="29"/>
      <c r="K236" s="30">
        <f t="shared" ref="K236:K239" si="199">IF(G236&gt;0,H236/G236*100,0)</f>
        <v>0</v>
      </c>
      <c r="L236" s="24"/>
      <c r="M236" s="24">
        <f>M239+M240+M241</f>
        <v>0</v>
      </c>
      <c r="N236" s="90" t="e">
        <f t="shared" si="195"/>
        <v>#DIV/0!</v>
      </c>
      <c r="O236" s="54">
        <f t="shared" si="188"/>
        <v>0</v>
      </c>
    </row>
    <row r="237" spans="1:15" ht="21.75" hidden="1" customHeight="1" x14ac:dyDescent="0.2">
      <c r="A237" s="104"/>
      <c r="B237" s="63"/>
      <c r="C237" s="63"/>
      <c r="D237" s="73" t="s">
        <v>46</v>
      </c>
      <c r="E237" s="28"/>
      <c r="F237" s="31"/>
      <c r="G237" s="24"/>
      <c r="H237" s="24"/>
      <c r="I237" s="29">
        <f t="shared" si="198"/>
        <v>0</v>
      </c>
      <c r="J237" s="29"/>
      <c r="K237" s="30">
        <f t="shared" si="199"/>
        <v>0</v>
      </c>
      <c r="L237" s="24"/>
      <c r="M237" s="28"/>
      <c r="N237" s="91"/>
      <c r="O237" s="54">
        <f t="shared" si="188"/>
        <v>0</v>
      </c>
    </row>
    <row r="238" spans="1:15" ht="14.25" hidden="1" customHeight="1" x14ac:dyDescent="0.2">
      <c r="A238" s="104"/>
      <c r="B238" s="63" t="s">
        <v>353</v>
      </c>
      <c r="C238" s="63"/>
      <c r="D238" s="73" t="s">
        <v>354</v>
      </c>
      <c r="E238" s="28"/>
      <c r="F238" s="31"/>
      <c r="G238" s="24"/>
      <c r="H238" s="24"/>
      <c r="I238" s="29">
        <f t="shared" si="198"/>
        <v>0</v>
      </c>
      <c r="J238" s="29"/>
      <c r="K238" s="30"/>
      <c r="L238" s="24"/>
      <c r="M238" s="28"/>
      <c r="N238" s="91" t="e">
        <f t="shared" si="195"/>
        <v>#DIV/0!</v>
      </c>
      <c r="O238" s="54">
        <f t="shared" si="188"/>
        <v>0</v>
      </c>
    </row>
    <row r="239" spans="1:15" ht="12" hidden="1" customHeight="1" x14ac:dyDescent="0.2">
      <c r="A239" s="104"/>
      <c r="B239" s="63" t="s">
        <v>353</v>
      </c>
      <c r="C239" s="63"/>
      <c r="D239" s="73" t="s">
        <v>354</v>
      </c>
      <c r="E239" s="28"/>
      <c r="F239" s="31"/>
      <c r="G239" s="24"/>
      <c r="H239" s="24"/>
      <c r="I239" s="29">
        <f t="shared" si="198"/>
        <v>0</v>
      </c>
      <c r="J239" s="29"/>
      <c r="K239" s="30">
        <f t="shared" si="199"/>
        <v>0</v>
      </c>
      <c r="L239" s="24"/>
      <c r="M239" s="28"/>
      <c r="N239" s="91" t="e">
        <f t="shared" si="195"/>
        <v>#DIV/0!</v>
      </c>
      <c r="O239" s="54">
        <f t="shared" si="188"/>
        <v>0</v>
      </c>
    </row>
    <row r="240" spans="1:15" ht="9" hidden="1" customHeight="1" x14ac:dyDescent="0.2">
      <c r="A240" s="104"/>
      <c r="B240" s="63" t="s">
        <v>394</v>
      </c>
      <c r="C240" s="63"/>
      <c r="D240" s="73" t="s">
        <v>395</v>
      </c>
      <c r="E240" s="28"/>
      <c r="F240" s="31"/>
      <c r="G240" s="24"/>
      <c r="H240" s="24"/>
      <c r="I240" s="29"/>
      <c r="J240" s="29"/>
      <c r="K240" s="30"/>
      <c r="L240" s="24"/>
      <c r="M240" s="28"/>
      <c r="N240" s="91" t="e">
        <f t="shared" si="195"/>
        <v>#DIV/0!</v>
      </c>
      <c r="O240" s="54">
        <f t="shared" ref="O240" si="200">H240-M240</f>
        <v>0</v>
      </c>
    </row>
    <row r="241" spans="1:15" ht="83.25" hidden="1" customHeight="1" x14ac:dyDescent="0.2">
      <c r="A241" s="104"/>
      <c r="B241" s="63" t="s">
        <v>309</v>
      </c>
      <c r="C241" s="64"/>
      <c r="D241" s="73" t="s">
        <v>310</v>
      </c>
      <c r="E241" s="28"/>
      <c r="F241" s="31"/>
      <c r="G241" s="24"/>
      <c r="H241" s="24"/>
      <c r="I241" s="29">
        <f>IF(F241&gt;0,H241/F241*100,0)</f>
        <v>0</v>
      </c>
      <c r="J241" s="29"/>
      <c r="K241" s="30"/>
      <c r="L241" s="24"/>
      <c r="M241" s="24"/>
      <c r="N241" s="90" t="e">
        <f t="shared" si="195"/>
        <v>#DIV/0!</v>
      </c>
      <c r="O241" s="54">
        <f t="shared" si="188"/>
        <v>0</v>
      </c>
    </row>
    <row r="242" spans="1:15" ht="14.25" hidden="1" customHeight="1" x14ac:dyDescent="0.2">
      <c r="A242" s="104"/>
      <c r="B242" s="63" t="s">
        <v>335</v>
      </c>
      <c r="C242" s="64"/>
      <c r="D242" s="74" t="s">
        <v>336</v>
      </c>
      <c r="E242" s="28"/>
      <c r="F242" s="24"/>
      <c r="G242" s="24"/>
      <c r="H242" s="24"/>
      <c r="I242" s="55">
        <f>IF(F242&gt;0,H242/F242*100,0)</f>
        <v>0</v>
      </c>
      <c r="J242" s="29"/>
      <c r="K242" s="30"/>
      <c r="L242" s="24"/>
      <c r="M242" s="28"/>
      <c r="N242" s="91" t="s">
        <v>433</v>
      </c>
      <c r="O242" s="54">
        <f t="shared" si="188"/>
        <v>0</v>
      </c>
    </row>
    <row r="243" spans="1:15" ht="21.75" customHeight="1" x14ac:dyDescent="0.2">
      <c r="A243" s="11" t="s">
        <v>39</v>
      </c>
      <c r="B243" s="20" t="s">
        <v>176</v>
      </c>
      <c r="C243" s="20"/>
      <c r="D243" s="70" t="s">
        <v>250</v>
      </c>
      <c r="E243" s="23">
        <f>E245+E251</f>
        <v>0</v>
      </c>
      <c r="F243" s="25">
        <f>F249</f>
        <v>5000</v>
      </c>
      <c r="G243" s="25">
        <f t="shared" ref="G243:H243" si="201">G249</f>
        <v>0</v>
      </c>
      <c r="H243" s="25">
        <f t="shared" si="201"/>
        <v>0</v>
      </c>
      <c r="I243" s="26">
        <f t="shared" si="166"/>
        <v>0</v>
      </c>
      <c r="J243" s="26"/>
      <c r="K243" s="27">
        <f t="shared" si="156"/>
        <v>0</v>
      </c>
      <c r="L243" s="25"/>
      <c r="M243" s="23">
        <f>M245+M251+M252+M250</f>
        <v>0</v>
      </c>
      <c r="N243" s="90" t="e">
        <f t="shared" si="195"/>
        <v>#DIV/0!</v>
      </c>
      <c r="O243" s="53">
        <f t="shared" si="188"/>
        <v>0</v>
      </c>
    </row>
    <row r="244" spans="1:15" ht="18" customHeight="1" x14ac:dyDescent="0.2">
      <c r="A244" s="104"/>
      <c r="B244" s="63"/>
      <c r="C244" s="63"/>
      <c r="D244" s="74" t="s">
        <v>47</v>
      </c>
      <c r="E244" s="28"/>
      <c r="F244" s="24"/>
      <c r="G244" s="28"/>
      <c r="H244" s="28"/>
      <c r="I244" s="26">
        <f t="shared" ref="I244:I249" si="202">IF(F244&gt;0,H244/F244*100,0)</f>
        <v>0</v>
      </c>
      <c r="J244" s="26"/>
      <c r="K244" s="27">
        <f t="shared" ref="K244:K249" si="203">IF(G244&gt;0,H244/G244*100,0)</f>
        <v>0</v>
      </c>
      <c r="L244" s="25"/>
      <c r="M244" s="28"/>
      <c r="N244" s="90" t="e">
        <f t="shared" si="195"/>
        <v>#DIV/0!</v>
      </c>
      <c r="O244" s="54">
        <f t="shared" si="188"/>
        <v>0</v>
      </c>
    </row>
    <row r="245" spans="1:15" ht="23.25" customHeight="1" x14ac:dyDescent="0.2">
      <c r="A245" s="104" t="s">
        <v>26</v>
      </c>
      <c r="B245" s="63" t="s">
        <v>255</v>
      </c>
      <c r="C245" s="63" t="s">
        <v>182</v>
      </c>
      <c r="D245" s="74" t="s">
        <v>27</v>
      </c>
      <c r="E245" s="28">
        <f>E248</f>
        <v>0</v>
      </c>
      <c r="F245" s="24">
        <f>F249</f>
        <v>5000</v>
      </c>
      <c r="G245" s="28">
        <f t="shared" ref="G245:H245" si="204">G248</f>
        <v>0</v>
      </c>
      <c r="H245" s="28">
        <f t="shared" si="204"/>
        <v>0</v>
      </c>
      <c r="I245" s="26">
        <f t="shared" si="202"/>
        <v>0</v>
      </c>
      <c r="J245" s="26"/>
      <c r="K245" s="27">
        <f t="shared" si="203"/>
        <v>0</v>
      </c>
      <c r="L245" s="25"/>
      <c r="M245" s="28">
        <f t="shared" ref="M245" si="205">M248</f>
        <v>0</v>
      </c>
      <c r="N245" s="90" t="e">
        <f t="shared" si="195"/>
        <v>#DIV/0!</v>
      </c>
      <c r="O245" s="54">
        <f t="shared" si="188"/>
        <v>0</v>
      </c>
    </row>
    <row r="246" spans="1:15" ht="12" hidden="1" customHeight="1" x14ac:dyDescent="0.2">
      <c r="A246" s="104" t="s">
        <v>44</v>
      </c>
      <c r="B246" s="63"/>
      <c r="C246" s="63"/>
      <c r="D246" s="71" t="s">
        <v>8</v>
      </c>
      <c r="E246" s="28"/>
      <c r="F246" s="24"/>
      <c r="G246" s="28"/>
      <c r="H246" s="28"/>
      <c r="I246" s="26">
        <f t="shared" si="202"/>
        <v>0</v>
      </c>
      <c r="J246" s="26"/>
      <c r="K246" s="27">
        <f t="shared" si="203"/>
        <v>0</v>
      </c>
      <c r="L246" s="25"/>
      <c r="M246" s="28"/>
      <c r="N246" s="90" t="e">
        <f t="shared" si="195"/>
        <v>#DIV/0!</v>
      </c>
      <c r="O246" s="54">
        <f t="shared" si="188"/>
        <v>0</v>
      </c>
    </row>
    <row r="247" spans="1:15" ht="21" customHeight="1" x14ac:dyDescent="0.2">
      <c r="A247" s="104"/>
      <c r="B247" s="63"/>
      <c r="C247" s="63"/>
      <c r="D247" s="73" t="s">
        <v>46</v>
      </c>
      <c r="E247" s="28"/>
      <c r="F247" s="24"/>
      <c r="G247" s="28"/>
      <c r="H247" s="28"/>
      <c r="I247" s="26">
        <f t="shared" si="202"/>
        <v>0</v>
      </c>
      <c r="J247" s="26"/>
      <c r="K247" s="27">
        <f t="shared" si="203"/>
        <v>0</v>
      </c>
      <c r="L247" s="25"/>
      <c r="M247" s="28"/>
      <c r="N247" s="90" t="e">
        <f t="shared" si="195"/>
        <v>#DIV/0!</v>
      </c>
      <c r="O247" s="54">
        <f t="shared" si="188"/>
        <v>0</v>
      </c>
    </row>
    <row r="248" spans="1:15" ht="21.75" hidden="1" customHeight="1" x14ac:dyDescent="0.2">
      <c r="A248" s="104"/>
      <c r="B248" s="64" t="s">
        <v>256</v>
      </c>
      <c r="C248" s="63"/>
      <c r="D248" s="72" t="s">
        <v>27</v>
      </c>
      <c r="E248" s="28"/>
      <c r="F248" s="24"/>
      <c r="G248" s="28"/>
      <c r="H248" s="28"/>
      <c r="I248" s="26">
        <f t="shared" si="202"/>
        <v>0</v>
      </c>
      <c r="J248" s="26"/>
      <c r="K248" s="27">
        <f t="shared" si="203"/>
        <v>0</v>
      </c>
      <c r="L248" s="25"/>
      <c r="M248" s="28"/>
      <c r="N248" s="90" t="e">
        <f t="shared" si="195"/>
        <v>#DIV/0!</v>
      </c>
      <c r="O248" s="54">
        <f t="shared" si="188"/>
        <v>0</v>
      </c>
    </row>
    <row r="249" spans="1:15" ht="45" customHeight="1" x14ac:dyDescent="0.2">
      <c r="A249" s="104"/>
      <c r="B249" s="64" t="s">
        <v>448</v>
      </c>
      <c r="C249" s="63"/>
      <c r="D249" s="72" t="s">
        <v>449</v>
      </c>
      <c r="E249" s="28"/>
      <c r="F249" s="24">
        <v>5000</v>
      </c>
      <c r="G249" s="28"/>
      <c r="H249" s="28"/>
      <c r="I249" s="26">
        <f t="shared" si="202"/>
        <v>0</v>
      </c>
      <c r="J249" s="26"/>
      <c r="K249" s="27">
        <f t="shared" si="203"/>
        <v>0</v>
      </c>
      <c r="L249" s="25"/>
      <c r="M249" s="28"/>
      <c r="N249" s="90" t="e">
        <f t="shared" si="195"/>
        <v>#DIV/0!</v>
      </c>
      <c r="O249" s="54">
        <f t="shared" si="188"/>
        <v>0</v>
      </c>
    </row>
    <row r="250" spans="1:15" ht="16.5" hidden="1" customHeight="1" x14ac:dyDescent="0.2">
      <c r="A250" s="104"/>
      <c r="B250" s="64" t="s">
        <v>356</v>
      </c>
      <c r="C250" s="63"/>
      <c r="D250" s="71" t="s">
        <v>373</v>
      </c>
      <c r="E250" s="28"/>
      <c r="F250" s="24"/>
      <c r="G250" s="28"/>
      <c r="H250" s="28"/>
      <c r="I250" s="29"/>
      <c r="J250" s="29"/>
      <c r="K250" s="30"/>
      <c r="L250" s="25"/>
      <c r="M250" s="28"/>
      <c r="N250" s="91" t="s">
        <v>433</v>
      </c>
      <c r="O250" s="54">
        <f t="shared" si="188"/>
        <v>0</v>
      </c>
    </row>
    <row r="251" spans="1:15" ht="12.75" hidden="1" customHeight="1" x14ac:dyDescent="0.2">
      <c r="A251" s="104"/>
      <c r="B251" s="63" t="s">
        <v>331</v>
      </c>
      <c r="C251" s="63"/>
      <c r="D251" s="74" t="s">
        <v>332</v>
      </c>
      <c r="E251" s="28"/>
      <c r="F251" s="24"/>
      <c r="G251" s="28"/>
      <c r="H251" s="28"/>
      <c r="I251" s="29">
        <f t="shared" si="166"/>
        <v>0</v>
      </c>
      <c r="J251" s="29"/>
      <c r="K251" s="30"/>
      <c r="L251" s="25"/>
      <c r="M251" s="28"/>
      <c r="N251" s="91" t="s">
        <v>433</v>
      </c>
      <c r="O251" s="54">
        <f t="shared" si="188"/>
        <v>0</v>
      </c>
    </row>
    <row r="252" spans="1:15" ht="8.25" hidden="1" customHeight="1" x14ac:dyDescent="0.2">
      <c r="A252" s="104"/>
      <c r="B252" s="63" t="s">
        <v>342</v>
      </c>
      <c r="C252" s="63"/>
      <c r="D252" s="74" t="s">
        <v>341</v>
      </c>
      <c r="E252" s="28"/>
      <c r="F252" s="24">
        <f>F256+F254</f>
        <v>0</v>
      </c>
      <c r="G252" s="28">
        <f t="shared" ref="G252:H252" si="206">G256+G254</f>
        <v>0</v>
      </c>
      <c r="H252" s="28">
        <f t="shared" si="206"/>
        <v>0</v>
      </c>
      <c r="I252" s="29">
        <f t="shared" ref="I252" si="207">IF(F252&gt;0,H252/F252*100,0)</f>
        <v>0</v>
      </c>
      <c r="J252" s="29"/>
      <c r="K252" s="30"/>
      <c r="L252" s="25"/>
      <c r="M252" s="28">
        <f>M254+M255+M256</f>
        <v>0</v>
      </c>
      <c r="N252" s="91" t="s">
        <v>433</v>
      </c>
      <c r="O252" s="54">
        <f t="shared" si="188"/>
        <v>0</v>
      </c>
    </row>
    <row r="253" spans="1:15" ht="12" hidden="1" customHeight="1" x14ac:dyDescent="0.2">
      <c r="A253" s="104"/>
      <c r="B253" s="63"/>
      <c r="C253" s="63"/>
      <c r="D253" s="73" t="s">
        <v>46</v>
      </c>
      <c r="E253" s="28"/>
      <c r="F253" s="24"/>
      <c r="G253" s="28"/>
      <c r="H253" s="28"/>
      <c r="I253" s="29">
        <f t="shared" si="166"/>
        <v>0</v>
      </c>
      <c r="J253" s="29"/>
      <c r="K253" s="30"/>
      <c r="L253" s="25"/>
      <c r="M253" s="28"/>
      <c r="N253" s="91" t="s">
        <v>433</v>
      </c>
      <c r="O253" s="54">
        <f t="shared" si="188"/>
        <v>0</v>
      </c>
    </row>
    <row r="254" spans="1:15" ht="10.5" hidden="1" customHeight="1" x14ac:dyDescent="0.2">
      <c r="A254" s="104"/>
      <c r="B254" s="64" t="s">
        <v>344</v>
      </c>
      <c r="C254" s="64"/>
      <c r="D254" s="73" t="s">
        <v>343</v>
      </c>
      <c r="E254" s="28"/>
      <c r="F254" s="24"/>
      <c r="G254" s="28"/>
      <c r="H254" s="28"/>
      <c r="I254" s="29">
        <f t="shared" si="166"/>
        <v>0</v>
      </c>
      <c r="J254" s="29"/>
      <c r="K254" s="30"/>
      <c r="L254" s="25"/>
      <c r="M254" s="28"/>
      <c r="N254" s="91" t="s">
        <v>433</v>
      </c>
      <c r="O254" s="54">
        <f t="shared" si="188"/>
        <v>0</v>
      </c>
    </row>
    <row r="255" spans="1:15" ht="9.75" hidden="1" customHeight="1" x14ac:dyDescent="0.2">
      <c r="A255" s="104"/>
      <c r="B255" s="64" t="s">
        <v>346</v>
      </c>
      <c r="C255" s="64"/>
      <c r="D255" s="73" t="s">
        <v>345</v>
      </c>
      <c r="E255" s="28"/>
      <c r="F255" s="24"/>
      <c r="G255" s="28"/>
      <c r="H255" s="28"/>
      <c r="I255" s="29">
        <f t="shared" si="166"/>
        <v>0</v>
      </c>
      <c r="J255" s="29"/>
      <c r="K255" s="30"/>
      <c r="L255" s="25"/>
      <c r="M255" s="28"/>
      <c r="N255" s="91" t="s">
        <v>433</v>
      </c>
      <c r="O255" s="54">
        <f t="shared" si="188"/>
        <v>0</v>
      </c>
    </row>
    <row r="256" spans="1:15" ht="14.25" hidden="1" customHeight="1" x14ac:dyDescent="0.2">
      <c r="A256" s="104"/>
      <c r="B256" s="64" t="s">
        <v>374</v>
      </c>
      <c r="C256" s="64"/>
      <c r="D256" s="73" t="s">
        <v>375</v>
      </c>
      <c r="E256" s="28"/>
      <c r="F256" s="24"/>
      <c r="G256" s="52"/>
      <c r="H256" s="28"/>
      <c r="I256" s="29">
        <f t="shared" si="166"/>
        <v>0</v>
      </c>
      <c r="J256" s="29"/>
      <c r="K256" s="30"/>
      <c r="L256" s="25"/>
      <c r="M256" s="28"/>
      <c r="N256" s="91" t="s">
        <v>433</v>
      </c>
      <c r="O256" s="54">
        <f t="shared" si="188"/>
        <v>0</v>
      </c>
    </row>
    <row r="257" spans="1:15" ht="10.5" hidden="1" customHeight="1" x14ac:dyDescent="0.2">
      <c r="A257" s="11" t="s">
        <v>36</v>
      </c>
      <c r="B257" s="20" t="s">
        <v>184</v>
      </c>
      <c r="C257" s="20"/>
      <c r="D257" s="70" t="s">
        <v>258</v>
      </c>
      <c r="E257" s="23">
        <f>E259</f>
        <v>0</v>
      </c>
      <c r="F257" s="25">
        <f t="shared" ref="F257:H257" si="208">F259</f>
        <v>0</v>
      </c>
      <c r="G257" s="23">
        <f t="shared" si="208"/>
        <v>0</v>
      </c>
      <c r="H257" s="23">
        <f t="shared" si="208"/>
        <v>0</v>
      </c>
      <c r="I257" s="29">
        <f t="shared" si="166"/>
        <v>0</v>
      </c>
      <c r="J257" s="26"/>
      <c r="K257" s="27">
        <f t="shared" si="156"/>
        <v>0</v>
      </c>
      <c r="L257" s="25"/>
      <c r="M257" s="23">
        <f t="shared" ref="M257" si="209">M259</f>
        <v>0</v>
      </c>
      <c r="N257" s="91" t="s">
        <v>433</v>
      </c>
      <c r="O257" s="53">
        <f t="shared" si="188"/>
        <v>0</v>
      </c>
    </row>
    <row r="258" spans="1:15" ht="14.25" hidden="1" customHeight="1" x14ac:dyDescent="0.2">
      <c r="A258" s="11"/>
      <c r="B258" s="20"/>
      <c r="C258" s="20"/>
      <c r="D258" s="74" t="s">
        <v>47</v>
      </c>
      <c r="E258" s="23"/>
      <c r="F258" s="25"/>
      <c r="G258" s="23"/>
      <c r="H258" s="23"/>
      <c r="I258" s="29">
        <f t="shared" si="166"/>
        <v>0</v>
      </c>
      <c r="J258" s="26"/>
      <c r="K258" s="27"/>
      <c r="L258" s="25"/>
      <c r="M258" s="28"/>
      <c r="N258" s="91" t="s">
        <v>433</v>
      </c>
      <c r="O258" s="54">
        <f t="shared" si="188"/>
        <v>0</v>
      </c>
    </row>
    <row r="259" spans="1:15" ht="19.5" hidden="1" customHeight="1" x14ac:dyDescent="0.25">
      <c r="A259" s="11" t="s">
        <v>74</v>
      </c>
      <c r="B259" s="63">
        <v>7530</v>
      </c>
      <c r="C259" s="67"/>
      <c r="D259" s="83" t="s">
        <v>311</v>
      </c>
      <c r="E259" s="28"/>
      <c r="F259" s="24"/>
      <c r="G259" s="28"/>
      <c r="H259" s="28"/>
      <c r="I259" s="29">
        <f t="shared" si="166"/>
        <v>0</v>
      </c>
      <c r="J259" s="29"/>
      <c r="K259" s="30">
        <f t="shared" si="156"/>
        <v>0</v>
      </c>
      <c r="L259" s="24"/>
      <c r="M259" s="28"/>
      <c r="N259" s="91" t="s">
        <v>433</v>
      </c>
      <c r="O259" s="54">
        <f t="shared" si="188"/>
        <v>0</v>
      </c>
    </row>
    <row r="260" spans="1:15" ht="22.5" customHeight="1" x14ac:dyDescent="0.2">
      <c r="A260" s="11" t="s">
        <v>77</v>
      </c>
      <c r="B260" s="20" t="s">
        <v>259</v>
      </c>
      <c r="C260" s="68"/>
      <c r="D260" s="79" t="s">
        <v>260</v>
      </c>
      <c r="E260" s="25">
        <f>E265+E266+E267+E269+E262</f>
        <v>215807.804</v>
      </c>
      <c r="F260" s="25">
        <f>F265+F266+F267+F269+F262</f>
        <v>237263.804</v>
      </c>
      <c r="G260" s="25">
        <f t="shared" ref="G260:H260" si="210">G265+G266+G267+G269+G262</f>
        <v>0</v>
      </c>
      <c r="H260" s="25">
        <f t="shared" si="210"/>
        <v>25081.668999999998</v>
      </c>
      <c r="I260" s="26">
        <f t="shared" si="166"/>
        <v>10.571215911214168</v>
      </c>
      <c r="J260" s="26"/>
      <c r="K260" s="27">
        <f t="shared" si="156"/>
        <v>0</v>
      </c>
      <c r="L260" s="25"/>
      <c r="M260" s="25">
        <f>M265+M266+M267+M269+M262</f>
        <v>6285.826</v>
      </c>
      <c r="N260" s="114" t="s">
        <v>465</v>
      </c>
      <c r="O260" s="53">
        <f t="shared" si="188"/>
        <v>18795.842999999997</v>
      </c>
    </row>
    <row r="261" spans="1:15" ht="21" customHeight="1" x14ac:dyDescent="0.2">
      <c r="A261" s="104"/>
      <c r="B261" s="63"/>
      <c r="C261" s="63"/>
      <c r="D261" s="74" t="s">
        <v>47</v>
      </c>
      <c r="E261" s="28"/>
      <c r="F261" s="24"/>
      <c r="G261" s="24"/>
      <c r="H261" s="24"/>
      <c r="I261" s="29">
        <f t="shared" si="166"/>
        <v>0</v>
      </c>
      <c r="J261" s="29"/>
      <c r="K261" s="30">
        <f t="shared" si="156"/>
        <v>0</v>
      </c>
      <c r="L261" s="25"/>
      <c r="M261" s="28"/>
      <c r="N261" s="40" t="e">
        <f t="shared" si="195"/>
        <v>#DIV/0!</v>
      </c>
      <c r="O261" s="54">
        <f t="shared" si="188"/>
        <v>0</v>
      </c>
    </row>
    <row r="262" spans="1:15" ht="21" hidden="1" customHeight="1" x14ac:dyDescent="0.2">
      <c r="A262" s="104"/>
      <c r="B262" s="63" t="s">
        <v>265</v>
      </c>
      <c r="C262" s="63"/>
      <c r="D262" s="74" t="s">
        <v>263</v>
      </c>
      <c r="E262" s="28">
        <f>E264</f>
        <v>0</v>
      </c>
      <c r="F262" s="24">
        <f t="shared" ref="F262:G262" si="211">F264</f>
        <v>0</v>
      </c>
      <c r="G262" s="28">
        <f t="shared" si="211"/>
        <v>0</v>
      </c>
      <c r="H262" s="24">
        <f>H264</f>
        <v>0</v>
      </c>
      <c r="I262" s="29">
        <f t="shared" ref="I262:I264" si="212">IF(F262&gt;0,H262/F262*100,0)</f>
        <v>0</v>
      </c>
      <c r="J262" s="29"/>
      <c r="K262" s="30">
        <f t="shared" ref="K262:K264" si="213">IF(G262&gt;0,H262/G262*100,0)</f>
        <v>0</v>
      </c>
      <c r="L262" s="25"/>
      <c r="M262" s="28">
        <f>M264</f>
        <v>0</v>
      </c>
      <c r="N262" s="39" t="e">
        <f t="shared" si="195"/>
        <v>#DIV/0!</v>
      </c>
      <c r="O262" s="54">
        <f t="shared" ref="O262:O264" si="214">H262-M262</f>
        <v>0</v>
      </c>
    </row>
    <row r="263" spans="1:15" ht="21" hidden="1" customHeight="1" x14ac:dyDescent="0.2">
      <c r="A263" s="104"/>
      <c r="B263" s="63"/>
      <c r="C263" s="63"/>
      <c r="D263" s="73" t="s">
        <v>46</v>
      </c>
      <c r="E263" s="28"/>
      <c r="F263" s="24"/>
      <c r="G263" s="24"/>
      <c r="H263" s="24"/>
      <c r="I263" s="29">
        <f t="shared" si="212"/>
        <v>0</v>
      </c>
      <c r="J263" s="29"/>
      <c r="K263" s="30">
        <f t="shared" si="213"/>
        <v>0</v>
      </c>
      <c r="L263" s="25"/>
      <c r="M263" s="28"/>
      <c r="N263" s="39" t="e">
        <f t="shared" si="195"/>
        <v>#DIV/0!</v>
      </c>
      <c r="O263" s="54">
        <f t="shared" si="214"/>
        <v>0</v>
      </c>
    </row>
    <row r="264" spans="1:15" ht="21" hidden="1" customHeight="1" x14ac:dyDescent="0.2">
      <c r="A264" s="104"/>
      <c r="B264" s="63" t="s">
        <v>266</v>
      </c>
      <c r="C264" s="63"/>
      <c r="D264" s="74" t="s">
        <v>264</v>
      </c>
      <c r="E264" s="28"/>
      <c r="F264" s="24"/>
      <c r="G264" s="24"/>
      <c r="H264" s="24"/>
      <c r="I264" s="29">
        <f t="shared" si="212"/>
        <v>0</v>
      </c>
      <c r="J264" s="29"/>
      <c r="K264" s="30">
        <f t="shared" si="213"/>
        <v>0</v>
      </c>
      <c r="L264" s="25"/>
      <c r="M264" s="28"/>
      <c r="N264" s="39" t="e">
        <f t="shared" si="195"/>
        <v>#DIV/0!</v>
      </c>
      <c r="O264" s="54">
        <f t="shared" si="214"/>
        <v>0</v>
      </c>
    </row>
    <row r="265" spans="1:15" ht="32.25" customHeight="1" x14ac:dyDescent="0.2">
      <c r="A265" s="104" t="s">
        <v>78</v>
      </c>
      <c r="B265" s="63" t="s">
        <v>312</v>
      </c>
      <c r="C265" s="63" t="s">
        <v>181</v>
      </c>
      <c r="D265" s="74" t="s">
        <v>313</v>
      </c>
      <c r="E265" s="28">
        <v>99.4</v>
      </c>
      <c r="F265" s="28">
        <v>99.4</v>
      </c>
      <c r="G265" s="24"/>
      <c r="H265" s="24">
        <v>3.37</v>
      </c>
      <c r="I265" s="29">
        <f t="shared" si="166"/>
        <v>3.3903420523138834</v>
      </c>
      <c r="J265" s="29"/>
      <c r="K265" s="30">
        <f t="shared" si="156"/>
        <v>0</v>
      </c>
      <c r="L265" s="24"/>
      <c r="M265" s="24">
        <v>5.8170000000000002</v>
      </c>
      <c r="N265" s="58">
        <f t="shared" si="195"/>
        <v>57.933642771187898</v>
      </c>
      <c r="O265" s="54">
        <f t="shared" si="188"/>
        <v>-2.4470000000000001</v>
      </c>
    </row>
    <row r="266" spans="1:15" ht="48" customHeight="1" x14ac:dyDescent="0.2">
      <c r="A266" s="104"/>
      <c r="B266" s="63" t="s">
        <v>314</v>
      </c>
      <c r="C266" s="63"/>
      <c r="D266" s="74" t="s">
        <v>315</v>
      </c>
      <c r="E266" s="28">
        <v>80</v>
      </c>
      <c r="F266" s="28">
        <v>80</v>
      </c>
      <c r="G266" s="24"/>
      <c r="H266" s="24">
        <v>15.749000000000001</v>
      </c>
      <c r="I266" s="29">
        <f t="shared" si="166"/>
        <v>19.686250000000001</v>
      </c>
      <c r="J266" s="29"/>
      <c r="K266" s="30"/>
      <c r="L266" s="24"/>
      <c r="M266" s="24"/>
      <c r="N266" s="39" t="e">
        <f t="shared" si="195"/>
        <v>#DIV/0!</v>
      </c>
      <c r="O266" s="54">
        <f t="shared" si="188"/>
        <v>15.749000000000001</v>
      </c>
    </row>
    <row r="267" spans="1:15" ht="23.25" customHeight="1" x14ac:dyDescent="0.2">
      <c r="A267" s="104" t="s">
        <v>111</v>
      </c>
      <c r="B267" s="63" t="s">
        <v>316</v>
      </c>
      <c r="C267" s="63" t="s">
        <v>185</v>
      </c>
      <c r="D267" s="74" t="s">
        <v>183</v>
      </c>
      <c r="E267" s="24">
        <v>204628.40400000001</v>
      </c>
      <c r="F267" s="24">
        <v>226084.40400000001</v>
      </c>
      <c r="G267" s="24"/>
      <c r="H267" s="24">
        <v>25062.55</v>
      </c>
      <c r="I267" s="29">
        <f t="shared" si="166"/>
        <v>11.085483808958356</v>
      </c>
      <c r="J267" s="29"/>
      <c r="K267" s="30">
        <f t="shared" si="156"/>
        <v>0</v>
      </c>
      <c r="L267" s="25"/>
      <c r="M267" s="24">
        <v>6280.009</v>
      </c>
      <c r="N267" s="115" t="s">
        <v>465</v>
      </c>
      <c r="O267" s="54">
        <f t="shared" si="188"/>
        <v>18782.540999999997</v>
      </c>
    </row>
    <row r="268" spans="1:15" ht="15" hidden="1" customHeight="1" x14ac:dyDescent="0.2">
      <c r="A268" s="104" t="s">
        <v>65</v>
      </c>
      <c r="B268" s="63"/>
      <c r="C268" s="63"/>
      <c r="D268" s="71" t="s">
        <v>95</v>
      </c>
      <c r="E268" s="24"/>
      <c r="F268" s="24"/>
      <c r="G268" s="24"/>
      <c r="H268" s="24"/>
      <c r="I268" s="29">
        <f t="shared" ref="I268:I273" si="215">IF(F268&gt;0,H268/F268*100,0)</f>
        <v>0</v>
      </c>
      <c r="J268" s="29"/>
      <c r="K268" s="30">
        <f t="shared" ref="K268:K273" si="216">IF(G268&gt;0,H268/G268*100,0)</f>
        <v>0</v>
      </c>
      <c r="L268" s="25"/>
      <c r="M268" s="28"/>
      <c r="N268" s="58" t="e">
        <f t="shared" si="195"/>
        <v>#DIV/0!</v>
      </c>
      <c r="O268" s="54">
        <f t="shared" si="188"/>
        <v>0</v>
      </c>
    </row>
    <row r="269" spans="1:15" ht="23.25" customHeight="1" x14ac:dyDescent="0.2">
      <c r="A269" s="104"/>
      <c r="B269" s="63" t="s">
        <v>270</v>
      </c>
      <c r="C269" s="63"/>
      <c r="D269" s="74" t="s">
        <v>269</v>
      </c>
      <c r="E269" s="24">
        <f>E271+E272</f>
        <v>11000</v>
      </c>
      <c r="F269" s="24">
        <f t="shared" ref="F269:H269" si="217">F271+F272</f>
        <v>11000</v>
      </c>
      <c r="G269" s="28">
        <f t="shared" si="217"/>
        <v>0</v>
      </c>
      <c r="H269" s="28">
        <f t="shared" si="217"/>
        <v>0</v>
      </c>
      <c r="I269" s="29">
        <f t="shared" si="215"/>
        <v>0</v>
      </c>
      <c r="J269" s="29"/>
      <c r="K269" s="30">
        <f t="shared" si="216"/>
        <v>0</v>
      </c>
      <c r="L269" s="25"/>
      <c r="M269" s="24">
        <f t="shared" ref="M269" si="218">M271+M272</f>
        <v>0</v>
      </c>
      <c r="N269" s="39" t="e">
        <f t="shared" si="195"/>
        <v>#DIV/0!</v>
      </c>
      <c r="O269" s="54">
        <f t="shared" si="188"/>
        <v>0</v>
      </c>
    </row>
    <row r="270" spans="1:15" ht="21.75" customHeight="1" x14ac:dyDescent="0.2">
      <c r="A270" s="104"/>
      <c r="B270" s="63"/>
      <c r="C270" s="63"/>
      <c r="D270" s="73" t="s">
        <v>46</v>
      </c>
      <c r="E270" s="24"/>
      <c r="F270" s="24"/>
      <c r="G270" s="24"/>
      <c r="H270" s="24"/>
      <c r="I270" s="29">
        <f t="shared" si="215"/>
        <v>0</v>
      </c>
      <c r="J270" s="29"/>
      <c r="K270" s="30">
        <f t="shared" si="216"/>
        <v>0</v>
      </c>
      <c r="L270" s="25"/>
      <c r="M270" s="28"/>
      <c r="N270" s="58"/>
      <c r="O270" s="54">
        <f t="shared" si="188"/>
        <v>0</v>
      </c>
    </row>
    <row r="271" spans="1:15" ht="96" customHeight="1" x14ac:dyDescent="0.2">
      <c r="A271" s="104"/>
      <c r="B271" s="64" t="s">
        <v>317</v>
      </c>
      <c r="C271" s="64"/>
      <c r="D271" s="73" t="s">
        <v>318</v>
      </c>
      <c r="E271" s="24">
        <v>11000</v>
      </c>
      <c r="F271" s="24">
        <v>11000</v>
      </c>
      <c r="G271" s="24"/>
      <c r="H271" s="24"/>
      <c r="I271" s="29">
        <f t="shared" si="215"/>
        <v>0</v>
      </c>
      <c r="J271" s="29"/>
      <c r="K271" s="30">
        <f t="shared" si="216"/>
        <v>0</v>
      </c>
      <c r="L271" s="25"/>
      <c r="M271" s="24"/>
      <c r="N271" s="39" t="e">
        <f>H271/M271*100</f>
        <v>#DIV/0!</v>
      </c>
      <c r="O271" s="54">
        <f t="shared" si="188"/>
        <v>0</v>
      </c>
    </row>
    <row r="272" spans="1:15" ht="23.25" hidden="1" customHeight="1" x14ac:dyDescent="0.2">
      <c r="A272" s="104"/>
      <c r="B272" s="64" t="s">
        <v>273</v>
      </c>
      <c r="C272" s="64"/>
      <c r="D272" s="73" t="s">
        <v>186</v>
      </c>
      <c r="E272" s="24"/>
      <c r="F272" s="24"/>
      <c r="G272" s="24"/>
      <c r="H272" s="24"/>
      <c r="I272" s="29">
        <f t="shared" si="215"/>
        <v>0</v>
      </c>
      <c r="J272" s="29"/>
      <c r="K272" s="30">
        <f t="shared" si="216"/>
        <v>0</v>
      </c>
      <c r="L272" s="25"/>
      <c r="M272" s="24"/>
      <c r="N272" s="39" t="e">
        <f t="shared" ref="N272:N304" si="219">H272/M272*100</f>
        <v>#DIV/0!</v>
      </c>
      <c r="O272" s="54">
        <f t="shared" ref="O272:O273" si="220">H272-M272</f>
        <v>0</v>
      </c>
    </row>
    <row r="273" spans="1:15" ht="50.25" hidden="1" customHeight="1" x14ac:dyDescent="0.2">
      <c r="A273" s="104"/>
      <c r="B273" s="20" t="s">
        <v>409</v>
      </c>
      <c r="C273" s="64"/>
      <c r="D273" s="70" t="s">
        <v>410</v>
      </c>
      <c r="E273" s="23"/>
      <c r="F273" s="86"/>
      <c r="G273" s="25"/>
      <c r="H273" s="25"/>
      <c r="I273" s="26">
        <f t="shared" si="215"/>
        <v>0</v>
      </c>
      <c r="J273" s="26"/>
      <c r="K273" s="27">
        <f t="shared" si="216"/>
        <v>0</v>
      </c>
      <c r="L273" s="25"/>
      <c r="M273" s="25"/>
      <c r="N273" s="40" t="e">
        <f t="shared" si="219"/>
        <v>#DIV/0!</v>
      </c>
      <c r="O273" s="53">
        <f t="shared" si="220"/>
        <v>0</v>
      </c>
    </row>
    <row r="274" spans="1:15" ht="18" hidden="1" customHeight="1" x14ac:dyDescent="0.2">
      <c r="A274" s="104"/>
      <c r="B274" s="20" t="s">
        <v>274</v>
      </c>
      <c r="C274" s="64"/>
      <c r="D274" s="70" t="s">
        <v>414</v>
      </c>
      <c r="E274" s="25"/>
      <c r="F274" s="25"/>
      <c r="G274" s="25"/>
      <c r="H274" s="25"/>
      <c r="I274" s="26">
        <f t="shared" ref="I274" si="221">IF(F274&gt;0,H274/F274*100,0)</f>
        <v>0</v>
      </c>
      <c r="J274" s="26"/>
      <c r="K274" s="27">
        <f t="shared" ref="K274" si="222">IF(G274&gt;0,H274/G274*100,0)</f>
        <v>0</v>
      </c>
      <c r="L274" s="25"/>
      <c r="M274" s="25"/>
      <c r="N274" s="98"/>
      <c r="O274" s="53">
        <f t="shared" ref="O274" si="223">H274-M274</f>
        <v>0</v>
      </c>
    </row>
    <row r="275" spans="1:15" ht="13.5" hidden="1" customHeight="1" x14ac:dyDescent="0.2">
      <c r="A275" s="11" t="s">
        <v>41</v>
      </c>
      <c r="B275" s="20" t="s">
        <v>275</v>
      </c>
      <c r="C275" s="20"/>
      <c r="D275" s="70" t="s">
        <v>276</v>
      </c>
      <c r="E275" s="25">
        <f>E277</f>
        <v>0</v>
      </c>
      <c r="F275" s="25">
        <f>F277+F278</f>
        <v>0</v>
      </c>
      <c r="G275" s="23">
        <f t="shared" ref="G275:H275" si="224">G277+G278</f>
        <v>0</v>
      </c>
      <c r="H275" s="23">
        <f t="shared" si="224"/>
        <v>0</v>
      </c>
      <c r="I275" s="26">
        <f t="shared" si="166"/>
        <v>0</v>
      </c>
      <c r="J275" s="26"/>
      <c r="K275" s="27">
        <f t="shared" ref="K275:K320" si="225">IF(G275&gt;0,H275/G275*100,0)</f>
        <v>0</v>
      </c>
      <c r="L275" s="25"/>
      <c r="M275" s="25">
        <f>M277+M278</f>
        <v>0</v>
      </c>
      <c r="N275" s="50" t="e">
        <f t="shared" si="219"/>
        <v>#DIV/0!</v>
      </c>
      <c r="O275" s="53">
        <f t="shared" si="188"/>
        <v>0</v>
      </c>
    </row>
    <row r="276" spans="1:15" ht="7.5" hidden="1" customHeight="1" x14ac:dyDescent="0.2">
      <c r="A276" s="104"/>
      <c r="B276" s="63"/>
      <c r="C276" s="63"/>
      <c r="D276" s="71" t="s">
        <v>47</v>
      </c>
      <c r="E276" s="28"/>
      <c r="F276" s="24"/>
      <c r="G276" s="24"/>
      <c r="H276" s="24"/>
      <c r="I276" s="26">
        <f t="shared" si="166"/>
        <v>0</v>
      </c>
      <c r="J276" s="29"/>
      <c r="K276" s="27">
        <f t="shared" si="225"/>
        <v>0</v>
      </c>
      <c r="L276" s="25"/>
      <c r="M276" s="28"/>
      <c r="N276" s="50"/>
      <c r="O276" s="54">
        <f t="shared" si="188"/>
        <v>0</v>
      </c>
    </row>
    <row r="277" spans="1:15" ht="9" hidden="1" customHeight="1" x14ac:dyDescent="0.2">
      <c r="A277" s="104" t="s">
        <v>193</v>
      </c>
      <c r="B277" s="63" t="s">
        <v>277</v>
      </c>
      <c r="C277" s="63"/>
      <c r="D277" s="71" t="s">
        <v>278</v>
      </c>
      <c r="E277" s="24"/>
      <c r="F277" s="24"/>
      <c r="G277" s="24"/>
      <c r="H277" s="24"/>
      <c r="I277" s="29">
        <f t="shared" si="166"/>
        <v>0</v>
      </c>
      <c r="J277" s="29"/>
      <c r="K277" s="30">
        <f t="shared" si="225"/>
        <v>0</v>
      </c>
      <c r="L277" s="24"/>
      <c r="M277" s="24"/>
      <c r="N277" s="58" t="e">
        <f t="shared" si="219"/>
        <v>#DIV/0!</v>
      </c>
      <c r="O277" s="54">
        <f t="shared" si="188"/>
        <v>0</v>
      </c>
    </row>
    <row r="278" spans="1:15" ht="12.75" hidden="1" customHeight="1" x14ac:dyDescent="0.2">
      <c r="A278" s="104"/>
      <c r="B278" s="63" t="s">
        <v>385</v>
      </c>
      <c r="C278" s="63"/>
      <c r="D278" s="71" t="s">
        <v>386</v>
      </c>
      <c r="E278" s="28"/>
      <c r="F278" s="24"/>
      <c r="G278" s="24"/>
      <c r="H278" s="24"/>
      <c r="I278" s="29">
        <f t="shared" si="166"/>
        <v>0</v>
      </c>
      <c r="J278" s="29"/>
      <c r="K278" s="30"/>
      <c r="L278" s="24"/>
      <c r="M278" s="24"/>
      <c r="N278" s="40" t="e">
        <f t="shared" si="219"/>
        <v>#DIV/0!</v>
      </c>
      <c r="O278" s="54">
        <f t="shared" ref="O278" si="226">H278-M278</f>
        <v>0</v>
      </c>
    </row>
    <row r="279" spans="1:15" ht="24.75" customHeight="1" x14ac:dyDescent="0.2">
      <c r="A279" s="11"/>
      <c r="B279" s="20" t="s">
        <v>319</v>
      </c>
      <c r="C279" s="20"/>
      <c r="D279" s="70" t="s">
        <v>320</v>
      </c>
      <c r="E279" s="25">
        <f>E281+E286</f>
        <v>4525</v>
      </c>
      <c r="F279" s="25">
        <f>F281+F286</f>
        <v>4525</v>
      </c>
      <c r="G279" s="23">
        <f>G281+G286</f>
        <v>0</v>
      </c>
      <c r="H279" s="25">
        <f>H281+H286</f>
        <v>10</v>
      </c>
      <c r="I279" s="26">
        <f t="shared" si="166"/>
        <v>0.22099447513812157</v>
      </c>
      <c r="J279" s="29"/>
      <c r="K279" s="30">
        <f t="shared" si="225"/>
        <v>0</v>
      </c>
      <c r="L279" s="24"/>
      <c r="M279" s="25">
        <f>M281+M286</f>
        <v>0</v>
      </c>
      <c r="N279" s="40" t="e">
        <f t="shared" si="219"/>
        <v>#DIV/0!</v>
      </c>
      <c r="O279" s="53">
        <f t="shared" si="188"/>
        <v>10</v>
      </c>
    </row>
    <row r="280" spans="1:15" ht="20.25" customHeight="1" x14ac:dyDescent="0.2">
      <c r="A280" s="104"/>
      <c r="B280" s="63"/>
      <c r="C280" s="63"/>
      <c r="D280" s="71" t="s">
        <v>47</v>
      </c>
      <c r="E280" s="28"/>
      <c r="F280" s="24"/>
      <c r="G280" s="24"/>
      <c r="H280" s="24"/>
      <c r="I280" s="29">
        <f t="shared" si="166"/>
        <v>0</v>
      </c>
      <c r="J280" s="29"/>
      <c r="K280" s="30">
        <f t="shared" si="225"/>
        <v>0</v>
      </c>
      <c r="L280" s="24"/>
      <c r="M280" s="24"/>
      <c r="N280" s="40" t="e">
        <f t="shared" si="219"/>
        <v>#DIV/0!</v>
      </c>
      <c r="O280" s="54">
        <f t="shared" si="188"/>
        <v>0</v>
      </c>
    </row>
    <row r="281" spans="1:15" ht="35.25" customHeight="1" x14ac:dyDescent="0.2">
      <c r="A281" s="104" t="s">
        <v>93</v>
      </c>
      <c r="B281" s="63" t="s">
        <v>321</v>
      </c>
      <c r="C281" s="63" t="s">
        <v>189</v>
      </c>
      <c r="D281" s="71" t="s">
        <v>322</v>
      </c>
      <c r="E281" s="24">
        <f>E283+E284+E285</f>
        <v>170.91499999999999</v>
      </c>
      <c r="F281" s="24">
        <f>F283+F284+F285</f>
        <v>170.91499999999999</v>
      </c>
      <c r="G281" s="28">
        <f>G283+G284+G285</f>
        <v>0</v>
      </c>
      <c r="H281" s="99">
        <f>H283+H284+H285</f>
        <v>0</v>
      </c>
      <c r="I281" s="29">
        <f t="shared" si="166"/>
        <v>0</v>
      </c>
      <c r="J281" s="29"/>
      <c r="K281" s="30">
        <f t="shared" si="225"/>
        <v>0</v>
      </c>
      <c r="L281" s="24"/>
      <c r="M281" s="24">
        <f>M283+M284+M285</f>
        <v>0</v>
      </c>
      <c r="N281" s="39" t="e">
        <f t="shared" si="219"/>
        <v>#DIV/0!</v>
      </c>
      <c r="O281" s="54">
        <f t="shared" si="188"/>
        <v>0</v>
      </c>
    </row>
    <row r="282" spans="1:15" ht="19.5" customHeight="1" x14ac:dyDescent="0.2">
      <c r="A282" s="104" t="s">
        <v>201</v>
      </c>
      <c r="B282" s="63"/>
      <c r="C282" s="63"/>
      <c r="D282" s="73" t="s">
        <v>46</v>
      </c>
      <c r="E282" s="28"/>
      <c r="F282" s="24"/>
      <c r="G282" s="24"/>
      <c r="H282" s="24"/>
      <c r="I282" s="29">
        <f t="shared" si="166"/>
        <v>0</v>
      </c>
      <c r="J282" s="29"/>
      <c r="K282" s="30"/>
      <c r="L282" s="24"/>
      <c r="M282" s="28"/>
      <c r="N282" s="40" t="e">
        <f t="shared" si="219"/>
        <v>#DIV/0!</v>
      </c>
      <c r="O282" s="54">
        <f t="shared" si="188"/>
        <v>0</v>
      </c>
    </row>
    <row r="283" spans="1:15" ht="15.75" hidden="1" x14ac:dyDescent="0.2">
      <c r="A283" s="104" t="s">
        <v>197</v>
      </c>
      <c r="B283" s="64" t="s">
        <v>323</v>
      </c>
      <c r="C283" s="64"/>
      <c r="D283" s="72" t="s">
        <v>90</v>
      </c>
      <c r="E283" s="28"/>
      <c r="F283" s="24"/>
      <c r="G283" s="24"/>
      <c r="H283" s="24"/>
      <c r="I283" s="29">
        <f t="shared" si="166"/>
        <v>0</v>
      </c>
      <c r="J283" s="29"/>
      <c r="K283" s="30"/>
      <c r="L283" s="24"/>
      <c r="M283" s="28"/>
      <c r="N283" s="40" t="e">
        <f t="shared" si="219"/>
        <v>#DIV/0!</v>
      </c>
      <c r="O283" s="54">
        <f t="shared" si="188"/>
        <v>0</v>
      </c>
    </row>
    <row r="284" spans="1:15" ht="33.75" customHeight="1" x14ac:dyDescent="0.2">
      <c r="A284" s="104" t="s">
        <v>91</v>
      </c>
      <c r="B284" s="64" t="s">
        <v>324</v>
      </c>
      <c r="C284" s="64" t="s">
        <v>190</v>
      </c>
      <c r="D284" s="72" t="s">
        <v>430</v>
      </c>
      <c r="E284" s="24">
        <v>170.91499999999999</v>
      </c>
      <c r="F284" s="24">
        <v>170.91499999999999</v>
      </c>
      <c r="G284" s="24"/>
      <c r="H284" s="24"/>
      <c r="I284" s="29">
        <f t="shared" ref="I284:I285" si="227">IF(F284&gt;0,H284/F284*100,0)</f>
        <v>0</v>
      </c>
      <c r="J284" s="29"/>
      <c r="K284" s="30"/>
      <c r="L284" s="24"/>
      <c r="M284" s="28"/>
      <c r="N284" s="40" t="e">
        <f t="shared" si="219"/>
        <v>#DIV/0!</v>
      </c>
      <c r="O284" s="54">
        <f t="shared" si="188"/>
        <v>0</v>
      </c>
    </row>
    <row r="285" spans="1:15" ht="30.75" hidden="1" customHeight="1" x14ac:dyDescent="0.2">
      <c r="A285" s="104"/>
      <c r="B285" s="64" t="s">
        <v>347</v>
      </c>
      <c r="C285" s="64"/>
      <c r="D285" s="72" t="s">
        <v>196</v>
      </c>
      <c r="E285" s="24"/>
      <c r="F285" s="24"/>
      <c r="G285" s="24"/>
      <c r="H285" s="24"/>
      <c r="I285" s="29">
        <f t="shared" si="227"/>
        <v>0</v>
      </c>
      <c r="J285" s="29"/>
      <c r="K285" s="30"/>
      <c r="L285" s="24"/>
      <c r="M285" s="24"/>
      <c r="N285" s="39" t="e">
        <f t="shared" si="219"/>
        <v>#DIV/0!</v>
      </c>
      <c r="O285" s="54">
        <f t="shared" si="188"/>
        <v>0</v>
      </c>
    </row>
    <row r="286" spans="1:15" ht="21.75" customHeight="1" x14ac:dyDescent="0.2">
      <c r="A286" s="104" t="s">
        <v>45</v>
      </c>
      <c r="B286" s="63" t="s">
        <v>325</v>
      </c>
      <c r="C286" s="63" t="s">
        <v>191</v>
      </c>
      <c r="D286" s="71" t="s">
        <v>326</v>
      </c>
      <c r="E286" s="24">
        <v>4354.085</v>
      </c>
      <c r="F286" s="24">
        <v>4354.085</v>
      </c>
      <c r="G286" s="24"/>
      <c r="H286" s="24">
        <v>10</v>
      </c>
      <c r="I286" s="29">
        <f t="shared" si="166"/>
        <v>0.22966937944482019</v>
      </c>
      <c r="J286" s="29"/>
      <c r="K286" s="30">
        <f t="shared" si="225"/>
        <v>0</v>
      </c>
      <c r="L286" s="24"/>
      <c r="M286" s="24"/>
      <c r="N286" s="90" t="s">
        <v>443</v>
      </c>
      <c r="O286" s="54">
        <f t="shared" si="188"/>
        <v>10</v>
      </c>
    </row>
    <row r="287" spans="1:15" ht="12.75" hidden="1" customHeight="1" x14ac:dyDescent="0.2">
      <c r="A287" s="104"/>
      <c r="B287" s="63"/>
      <c r="C287" s="63"/>
      <c r="D287" s="71"/>
      <c r="E287" s="28"/>
      <c r="F287" s="24"/>
      <c r="G287" s="24"/>
      <c r="H287" s="24"/>
      <c r="I287" s="29">
        <f t="shared" si="166"/>
        <v>0</v>
      </c>
      <c r="J287" s="29"/>
      <c r="K287" s="30">
        <f t="shared" si="225"/>
        <v>0</v>
      </c>
      <c r="L287" s="25"/>
      <c r="M287" s="28"/>
      <c r="N287" s="58" t="e">
        <f t="shared" si="219"/>
        <v>#DIV/0!</v>
      </c>
      <c r="O287" s="54">
        <f t="shared" si="188"/>
        <v>0</v>
      </c>
    </row>
    <row r="288" spans="1:15" ht="15.75" hidden="1" x14ac:dyDescent="0.2">
      <c r="A288" s="104"/>
      <c r="B288" s="63"/>
      <c r="C288" s="63"/>
      <c r="D288" s="71"/>
      <c r="E288" s="28"/>
      <c r="F288" s="24"/>
      <c r="G288" s="24"/>
      <c r="H288" s="24"/>
      <c r="I288" s="29">
        <f t="shared" si="166"/>
        <v>0</v>
      </c>
      <c r="J288" s="29"/>
      <c r="K288" s="30">
        <f t="shared" si="225"/>
        <v>0</v>
      </c>
      <c r="L288" s="25"/>
      <c r="M288" s="28"/>
      <c r="N288" s="58" t="e">
        <f t="shared" si="219"/>
        <v>#DIV/0!</v>
      </c>
      <c r="O288" s="54">
        <f t="shared" si="188"/>
        <v>0</v>
      </c>
    </row>
    <row r="289" spans="1:15" ht="15.75" hidden="1" x14ac:dyDescent="0.2">
      <c r="A289" s="104"/>
      <c r="B289" s="63"/>
      <c r="C289" s="63"/>
      <c r="D289" s="71"/>
      <c r="E289" s="28"/>
      <c r="F289" s="24"/>
      <c r="G289" s="24"/>
      <c r="H289" s="24"/>
      <c r="I289" s="29">
        <f t="shared" si="166"/>
        <v>0</v>
      </c>
      <c r="J289" s="29"/>
      <c r="K289" s="30">
        <f t="shared" si="225"/>
        <v>0</v>
      </c>
      <c r="L289" s="25"/>
      <c r="M289" s="28"/>
      <c r="N289" s="58" t="e">
        <f t="shared" si="219"/>
        <v>#DIV/0!</v>
      </c>
      <c r="O289" s="54">
        <f t="shared" si="188"/>
        <v>0</v>
      </c>
    </row>
    <row r="290" spans="1:15" ht="20.25" hidden="1" customHeight="1" x14ac:dyDescent="0.2">
      <c r="A290" s="104"/>
      <c r="B290" s="20" t="s">
        <v>279</v>
      </c>
      <c r="C290" s="20"/>
      <c r="D290" s="70" t="s">
        <v>50</v>
      </c>
      <c r="E290" s="23">
        <f>E292</f>
        <v>0</v>
      </c>
      <c r="F290" s="25">
        <f t="shared" ref="F290:H290" si="228">F292</f>
        <v>0</v>
      </c>
      <c r="G290" s="23">
        <f t="shared" si="228"/>
        <v>0</v>
      </c>
      <c r="H290" s="23">
        <f t="shared" si="228"/>
        <v>0</v>
      </c>
      <c r="I290" s="26">
        <f t="shared" si="166"/>
        <v>0</v>
      </c>
      <c r="J290" s="29"/>
      <c r="K290" s="27"/>
      <c r="L290" s="25"/>
      <c r="M290" s="23">
        <f t="shared" ref="M290" si="229">M292</f>
        <v>0</v>
      </c>
      <c r="N290" s="58" t="e">
        <f t="shared" si="219"/>
        <v>#DIV/0!</v>
      </c>
      <c r="O290" s="53">
        <f t="shared" si="188"/>
        <v>0</v>
      </c>
    </row>
    <row r="291" spans="1:15" ht="21" hidden="1" customHeight="1" x14ac:dyDescent="0.2">
      <c r="A291" s="104"/>
      <c r="B291" s="63"/>
      <c r="C291" s="63"/>
      <c r="D291" s="71" t="s">
        <v>47</v>
      </c>
      <c r="E291" s="28"/>
      <c r="F291" s="24"/>
      <c r="G291" s="24"/>
      <c r="H291" s="24"/>
      <c r="I291" s="29">
        <f t="shared" si="166"/>
        <v>0</v>
      </c>
      <c r="J291" s="29"/>
      <c r="K291" s="30"/>
      <c r="L291" s="25"/>
      <c r="M291" s="28"/>
      <c r="N291" s="58" t="e">
        <f t="shared" si="219"/>
        <v>#DIV/0!</v>
      </c>
      <c r="O291" s="54">
        <f t="shared" si="188"/>
        <v>0</v>
      </c>
    </row>
    <row r="292" spans="1:15" ht="21.75" hidden="1" customHeight="1" x14ac:dyDescent="0.2">
      <c r="A292" s="104"/>
      <c r="B292" s="63" t="s">
        <v>280</v>
      </c>
      <c r="C292" s="63"/>
      <c r="D292" s="71" t="s">
        <v>281</v>
      </c>
      <c r="E292" s="28"/>
      <c r="F292" s="24"/>
      <c r="G292" s="24"/>
      <c r="H292" s="24"/>
      <c r="I292" s="29">
        <f t="shared" si="166"/>
        <v>0</v>
      </c>
      <c r="J292" s="29"/>
      <c r="K292" s="30"/>
      <c r="L292" s="25"/>
      <c r="M292" s="24"/>
      <c r="N292" s="58" t="e">
        <f t="shared" si="219"/>
        <v>#DIV/0!</v>
      </c>
      <c r="O292" s="54">
        <f t="shared" si="188"/>
        <v>0</v>
      </c>
    </row>
    <row r="293" spans="1:15" ht="19.5" hidden="1" customHeight="1" x14ac:dyDescent="0.2">
      <c r="A293" s="104"/>
      <c r="B293" s="20" t="s">
        <v>282</v>
      </c>
      <c r="C293" s="64"/>
      <c r="D293" s="70" t="s">
        <v>101</v>
      </c>
      <c r="E293" s="28"/>
      <c r="F293" s="25">
        <f>F299+F295+F302</f>
        <v>0</v>
      </c>
      <c r="G293" s="23">
        <f t="shared" ref="G293:H293" si="230">G299+G295+G302</f>
        <v>0</v>
      </c>
      <c r="H293" s="23">
        <f t="shared" si="230"/>
        <v>0</v>
      </c>
      <c r="I293" s="26">
        <f t="shared" si="166"/>
        <v>0</v>
      </c>
      <c r="J293" s="29"/>
      <c r="K293" s="30"/>
      <c r="L293" s="25"/>
      <c r="M293" s="24">
        <f>M299+M295+M302</f>
        <v>0</v>
      </c>
      <c r="N293" s="58" t="e">
        <f t="shared" si="219"/>
        <v>#DIV/0!</v>
      </c>
      <c r="O293" s="53">
        <f t="shared" ref="O293:O301" si="231">H293-M293</f>
        <v>0</v>
      </c>
    </row>
    <row r="294" spans="1:15" ht="17.25" hidden="1" customHeight="1" x14ac:dyDescent="0.2">
      <c r="A294" s="104"/>
      <c r="B294" s="20"/>
      <c r="C294" s="64"/>
      <c r="D294" s="71" t="s">
        <v>47</v>
      </c>
      <c r="E294" s="28"/>
      <c r="F294" s="24"/>
      <c r="G294" s="24"/>
      <c r="H294" s="24"/>
      <c r="I294" s="29">
        <f t="shared" si="166"/>
        <v>0</v>
      </c>
      <c r="J294" s="29"/>
      <c r="K294" s="30"/>
      <c r="L294" s="25"/>
      <c r="M294" s="24"/>
      <c r="N294" s="58" t="e">
        <f t="shared" si="219"/>
        <v>#DIV/0!</v>
      </c>
      <c r="O294" s="54">
        <f t="shared" si="231"/>
        <v>0</v>
      </c>
    </row>
    <row r="295" spans="1:15" ht="27" hidden="1" customHeight="1" x14ac:dyDescent="0.2">
      <c r="A295" s="104"/>
      <c r="B295" s="63" t="s">
        <v>397</v>
      </c>
      <c r="C295" s="64"/>
      <c r="D295" s="71" t="s">
        <v>399</v>
      </c>
      <c r="E295" s="28"/>
      <c r="F295" s="24">
        <f>F298+F297</f>
        <v>0</v>
      </c>
      <c r="G295" s="28">
        <f t="shared" ref="G295:H295" si="232">G298+G297</f>
        <v>0</v>
      </c>
      <c r="H295" s="28">
        <f t="shared" si="232"/>
        <v>0</v>
      </c>
      <c r="I295" s="29">
        <f t="shared" ref="I295:O295" si="233">I298</f>
        <v>0</v>
      </c>
      <c r="J295" s="28">
        <f t="shared" si="233"/>
        <v>0</v>
      </c>
      <c r="K295" s="28">
        <f t="shared" si="233"/>
        <v>0</v>
      </c>
      <c r="L295" s="28">
        <f t="shared" si="233"/>
        <v>0</v>
      </c>
      <c r="M295" s="28">
        <f>M298</f>
        <v>0</v>
      </c>
      <c r="N295" s="58" t="e">
        <f t="shared" si="219"/>
        <v>#DIV/0!</v>
      </c>
      <c r="O295" s="28">
        <f t="shared" si="233"/>
        <v>0</v>
      </c>
    </row>
    <row r="296" spans="1:15" ht="17.25" hidden="1" customHeight="1" x14ac:dyDescent="0.2">
      <c r="A296" s="104"/>
      <c r="B296" s="63"/>
      <c r="C296" s="64"/>
      <c r="D296" s="73" t="s">
        <v>46</v>
      </c>
      <c r="E296" s="28"/>
      <c r="F296" s="24"/>
      <c r="G296" s="24"/>
      <c r="H296" s="24"/>
      <c r="I296" s="29"/>
      <c r="J296" s="28">
        <f t="shared" ref="J296:L296" si="234">J299</f>
        <v>0</v>
      </c>
      <c r="K296" s="28">
        <f t="shared" si="234"/>
        <v>0</v>
      </c>
      <c r="L296" s="28">
        <f t="shared" si="234"/>
        <v>0</v>
      </c>
      <c r="M296" s="24"/>
      <c r="N296" s="58" t="e">
        <f t="shared" si="219"/>
        <v>#DIV/0!</v>
      </c>
      <c r="O296" s="28"/>
    </row>
    <row r="297" spans="1:15" ht="25.5" hidden="1" customHeight="1" x14ac:dyDescent="0.2">
      <c r="A297" s="104"/>
      <c r="B297" s="64" t="s">
        <v>405</v>
      </c>
      <c r="C297" s="64"/>
      <c r="D297" s="73" t="s">
        <v>406</v>
      </c>
      <c r="E297" s="28"/>
      <c r="F297" s="24"/>
      <c r="G297" s="24"/>
      <c r="H297" s="24"/>
      <c r="I297" s="29">
        <f t="shared" ref="I297" si="235">IF(F297&gt;0,H297/F297*100,0)</f>
        <v>0</v>
      </c>
      <c r="J297" s="29"/>
      <c r="K297" s="30"/>
      <c r="L297" s="25"/>
      <c r="M297" s="24"/>
      <c r="N297" s="58" t="e">
        <f t="shared" si="219"/>
        <v>#DIV/0!</v>
      </c>
      <c r="O297" s="54">
        <f t="shared" ref="O297" si="236">H297-M297</f>
        <v>0</v>
      </c>
    </row>
    <row r="298" spans="1:15" ht="27.75" hidden="1" customHeight="1" x14ac:dyDescent="0.2">
      <c r="A298" s="104"/>
      <c r="B298" s="64" t="s">
        <v>398</v>
      </c>
      <c r="C298" s="64"/>
      <c r="D298" s="72" t="s">
        <v>400</v>
      </c>
      <c r="E298" s="28"/>
      <c r="F298" s="24"/>
      <c r="G298" s="24"/>
      <c r="H298" s="24"/>
      <c r="I298" s="29">
        <f t="shared" si="166"/>
        <v>0</v>
      </c>
      <c r="J298" s="29"/>
      <c r="K298" s="30"/>
      <c r="L298" s="25"/>
      <c r="M298" s="24"/>
      <c r="N298" s="58" t="e">
        <f t="shared" si="219"/>
        <v>#DIV/0!</v>
      </c>
      <c r="O298" s="54">
        <f t="shared" ref="O298" si="237">H298-M298</f>
        <v>0</v>
      </c>
    </row>
    <row r="299" spans="1:15" ht="28.5" hidden="1" customHeight="1" x14ac:dyDescent="0.2">
      <c r="A299" s="104"/>
      <c r="B299" s="63" t="s">
        <v>390</v>
      </c>
      <c r="C299" s="64"/>
      <c r="D299" s="71" t="s">
        <v>391</v>
      </c>
      <c r="E299" s="28"/>
      <c r="F299" s="24">
        <f>F301</f>
        <v>0</v>
      </c>
      <c r="G299" s="24"/>
      <c r="H299" s="24">
        <f>H301</f>
        <v>0</v>
      </c>
      <c r="I299" s="29">
        <f t="shared" si="166"/>
        <v>0</v>
      </c>
      <c r="J299" s="29"/>
      <c r="K299" s="30"/>
      <c r="L299" s="25"/>
      <c r="M299" s="24">
        <f>M301</f>
        <v>0</v>
      </c>
      <c r="N299" s="58" t="e">
        <f t="shared" si="219"/>
        <v>#DIV/0!</v>
      </c>
      <c r="O299" s="54">
        <f t="shared" si="231"/>
        <v>0</v>
      </c>
    </row>
    <row r="300" spans="1:15" ht="18" hidden="1" customHeight="1" x14ac:dyDescent="0.2">
      <c r="A300" s="104"/>
      <c r="B300" s="63"/>
      <c r="C300" s="64"/>
      <c r="D300" s="73" t="s">
        <v>46</v>
      </c>
      <c r="E300" s="28"/>
      <c r="F300" s="24"/>
      <c r="G300" s="24"/>
      <c r="H300" s="24"/>
      <c r="I300" s="29">
        <f t="shared" si="166"/>
        <v>0</v>
      </c>
      <c r="J300" s="29"/>
      <c r="K300" s="30"/>
      <c r="L300" s="25"/>
      <c r="M300" s="24"/>
      <c r="N300" s="58" t="e">
        <f t="shared" si="219"/>
        <v>#DIV/0!</v>
      </c>
      <c r="O300" s="54">
        <f t="shared" si="231"/>
        <v>0</v>
      </c>
    </row>
    <row r="301" spans="1:15" ht="29.25" hidden="1" customHeight="1" x14ac:dyDescent="0.2">
      <c r="A301" s="104"/>
      <c r="B301" s="64" t="s">
        <v>388</v>
      </c>
      <c r="C301" s="64"/>
      <c r="D301" s="72" t="s">
        <v>389</v>
      </c>
      <c r="E301" s="28"/>
      <c r="F301" s="24"/>
      <c r="G301" s="24"/>
      <c r="H301" s="24"/>
      <c r="I301" s="29">
        <f t="shared" si="166"/>
        <v>0</v>
      </c>
      <c r="J301" s="29"/>
      <c r="K301" s="30"/>
      <c r="L301" s="25"/>
      <c r="M301" s="24"/>
      <c r="N301" s="58" t="e">
        <f t="shared" si="219"/>
        <v>#DIV/0!</v>
      </c>
      <c r="O301" s="54">
        <f t="shared" si="231"/>
        <v>0</v>
      </c>
    </row>
    <row r="302" spans="1:15" ht="30" hidden="1" customHeight="1" x14ac:dyDescent="0.2">
      <c r="A302" s="104"/>
      <c r="B302" s="63" t="s">
        <v>401</v>
      </c>
      <c r="C302" s="64"/>
      <c r="D302" s="71" t="s">
        <v>403</v>
      </c>
      <c r="E302" s="28"/>
      <c r="F302" s="24">
        <f>F304</f>
        <v>0</v>
      </c>
      <c r="G302" s="28">
        <f t="shared" ref="G302:H302" si="238">G304</f>
        <v>0</v>
      </c>
      <c r="H302" s="28">
        <f t="shared" si="238"/>
        <v>0</v>
      </c>
      <c r="I302" s="29">
        <f t="shared" si="166"/>
        <v>0</v>
      </c>
      <c r="J302" s="29"/>
      <c r="K302" s="30"/>
      <c r="L302" s="25"/>
      <c r="M302" s="24">
        <f>M304</f>
        <v>0</v>
      </c>
      <c r="N302" s="58" t="e">
        <f t="shared" si="219"/>
        <v>#DIV/0!</v>
      </c>
      <c r="O302" s="54">
        <f t="shared" ref="O302:O304" si="239">H302-M302</f>
        <v>0</v>
      </c>
    </row>
    <row r="303" spans="1:15" ht="20.25" hidden="1" customHeight="1" x14ac:dyDescent="0.2">
      <c r="A303" s="104"/>
      <c r="B303" s="63"/>
      <c r="C303" s="64"/>
      <c r="D303" s="73" t="s">
        <v>46</v>
      </c>
      <c r="E303" s="28"/>
      <c r="F303" s="24"/>
      <c r="G303" s="24"/>
      <c r="H303" s="24"/>
      <c r="I303" s="29">
        <f t="shared" si="166"/>
        <v>0</v>
      </c>
      <c r="J303" s="29"/>
      <c r="K303" s="30"/>
      <c r="L303" s="25"/>
      <c r="M303" s="24"/>
      <c r="N303" s="58" t="e">
        <f t="shared" si="219"/>
        <v>#DIV/0!</v>
      </c>
      <c r="O303" s="54">
        <f t="shared" si="239"/>
        <v>0</v>
      </c>
    </row>
    <row r="304" spans="1:15" ht="30.75" hidden="1" customHeight="1" x14ac:dyDescent="0.2">
      <c r="A304" s="104"/>
      <c r="B304" s="64" t="s">
        <v>402</v>
      </c>
      <c r="C304" s="64"/>
      <c r="D304" s="72" t="s">
        <v>404</v>
      </c>
      <c r="E304" s="28"/>
      <c r="F304" s="24"/>
      <c r="G304" s="24"/>
      <c r="H304" s="24"/>
      <c r="I304" s="29">
        <f t="shared" si="166"/>
        <v>0</v>
      </c>
      <c r="J304" s="29"/>
      <c r="K304" s="30"/>
      <c r="L304" s="25"/>
      <c r="M304" s="24"/>
      <c r="N304" s="58" t="e">
        <f t="shared" si="219"/>
        <v>#DIV/0!</v>
      </c>
      <c r="O304" s="54">
        <f t="shared" si="239"/>
        <v>0</v>
      </c>
    </row>
    <row r="305" spans="1:16" s="7" customFormat="1" ht="51" customHeight="1" x14ac:dyDescent="0.2">
      <c r="A305" s="11"/>
      <c r="B305" s="20" t="s">
        <v>284</v>
      </c>
      <c r="C305" s="20"/>
      <c r="D305" s="70" t="s">
        <v>285</v>
      </c>
      <c r="E305" s="23">
        <f>E307</f>
        <v>0</v>
      </c>
      <c r="F305" s="25">
        <f t="shared" ref="F305:H305" si="240">F307</f>
        <v>0</v>
      </c>
      <c r="G305" s="23">
        <f t="shared" si="240"/>
        <v>0</v>
      </c>
      <c r="H305" s="25">
        <f t="shared" si="240"/>
        <v>0</v>
      </c>
      <c r="I305" s="26">
        <f t="shared" si="166"/>
        <v>0</v>
      </c>
      <c r="J305" s="26"/>
      <c r="K305" s="27"/>
      <c r="L305" s="25"/>
      <c r="M305" s="25">
        <f t="shared" ref="M305" si="241">M307</f>
        <v>5000</v>
      </c>
      <c r="N305" s="50">
        <f t="shared" ref="N305:N321" si="242">H305/M305*100</f>
        <v>0</v>
      </c>
      <c r="O305" s="53">
        <f t="shared" si="188"/>
        <v>-5000</v>
      </c>
      <c r="P305" s="60"/>
    </row>
    <row r="306" spans="1:16" ht="21" customHeight="1" x14ac:dyDescent="0.2">
      <c r="A306" s="104"/>
      <c r="B306" s="63"/>
      <c r="C306" s="63"/>
      <c r="D306" s="71" t="s">
        <v>47</v>
      </c>
      <c r="E306" s="28"/>
      <c r="F306" s="24"/>
      <c r="G306" s="24"/>
      <c r="H306" s="24"/>
      <c r="I306" s="29">
        <f t="shared" si="166"/>
        <v>0</v>
      </c>
      <c r="J306" s="29"/>
      <c r="K306" s="30"/>
      <c r="L306" s="25"/>
      <c r="M306" s="28"/>
      <c r="N306" s="39" t="e">
        <f t="shared" si="242"/>
        <v>#DIV/0!</v>
      </c>
      <c r="O306" s="54">
        <f t="shared" ref="O306:O321" si="243">H306-M306</f>
        <v>0</v>
      </c>
    </row>
    <row r="307" spans="1:16" ht="22.5" customHeight="1" x14ac:dyDescent="0.2">
      <c r="A307" s="104"/>
      <c r="B307" s="63" t="s">
        <v>286</v>
      </c>
      <c r="C307" s="63"/>
      <c r="D307" s="71" t="s">
        <v>327</v>
      </c>
      <c r="E307" s="28"/>
      <c r="F307" s="24"/>
      <c r="G307" s="24"/>
      <c r="H307" s="24"/>
      <c r="I307" s="29">
        <f t="shared" si="166"/>
        <v>0</v>
      </c>
      <c r="J307" s="29"/>
      <c r="K307" s="30"/>
      <c r="L307" s="25"/>
      <c r="M307" s="24">
        <v>5000</v>
      </c>
      <c r="N307" s="58">
        <f t="shared" si="242"/>
        <v>0</v>
      </c>
      <c r="O307" s="54">
        <f t="shared" si="243"/>
        <v>-5000</v>
      </c>
    </row>
    <row r="308" spans="1:16" ht="36" customHeight="1" x14ac:dyDescent="0.2">
      <c r="A308" s="104"/>
      <c r="B308" s="20" t="s">
        <v>333</v>
      </c>
      <c r="C308" s="20"/>
      <c r="D308" s="70" t="s">
        <v>334</v>
      </c>
      <c r="E308" s="28"/>
      <c r="F308" s="25"/>
      <c r="G308" s="24"/>
      <c r="H308" s="25"/>
      <c r="I308" s="26">
        <f t="shared" si="166"/>
        <v>0</v>
      </c>
      <c r="J308" s="29"/>
      <c r="K308" s="30"/>
      <c r="L308" s="25"/>
      <c r="M308" s="25">
        <v>63672.811999999998</v>
      </c>
      <c r="N308" s="50">
        <f t="shared" si="242"/>
        <v>0</v>
      </c>
      <c r="O308" s="53">
        <f t="shared" si="243"/>
        <v>-63672.811999999998</v>
      </c>
    </row>
    <row r="309" spans="1:16" ht="4.5" customHeight="1" x14ac:dyDescent="0.2">
      <c r="A309" s="104"/>
      <c r="B309" s="63"/>
      <c r="C309" s="63"/>
      <c r="D309" s="71"/>
      <c r="E309" s="28"/>
      <c r="F309" s="24"/>
      <c r="G309" s="24"/>
      <c r="H309" s="24"/>
      <c r="I309" s="29">
        <f t="shared" si="166"/>
        <v>0</v>
      </c>
      <c r="J309" s="29"/>
      <c r="K309" s="30">
        <f t="shared" si="225"/>
        <v>0</v>
      </c>
      <c r="L309" s="25"/>
      <c r="M309" s="28"/>
      <c r="N309" s="39" t="e">
        <f t="shared" si="242"/>
        <v>#DIV/0!</v>
      </c>
      <c r="O309" s="53">
        <f t="shared" si="243"/>
        <v>0</v>
      </c>
    </row>
    <row r="310" spans="1:16" ht="51" hidden="1" customHeight="1" x14ac:dyDescent="0.2">
      <c r="A310" s="104" t="s">
        <v>102</v>
      </c>
      <c r="B310" s="63"/>
      <c r="C310" s="63"/>
      <c r="D310" s="71" t="s">
        <v>110</v>
      </c>
      <c r="E310" s="28"/>
      <c r="F310" s="24"/>
      <c r="G310" s="24"/>
      <c r="H310" s="24"/>
      <c r="I310" s="29"/>
      <c r="J310" s="29"/>
      <c r="K310" s="30">
        <f t="shared" si="225"/>
        <v>0</v>
      </c>
      <c r="L310" s="25"/>
      <c r="M310" s="28"/>
      <c r="N310" s="39" t="e">
        <f t="shared" si="242"/>
        <v>#DIV/0!</v>
      </c>
      <c r="O310" s="53">
        <f t="shared" si="243"/>
        <v>0</v>
      </c>
    </row>
    <row r="311" spans="1:16" ht="20.25" customHeight="1" x14ac:dyDescent="0.2">
      <c r="A311" s="104"/>
      <c r="B311" s="63"/>
      <c r="C311" s="63"/>
      <c r="D311" s="79" t="s">
        <v>84</v>
      </c>
      <c r="E311" s="25">
        <f>E170+E171+E172+E173+E174+E207+E208+E209+E223+E224+E243+E257+E260+E275+E279+E290+E305+E308+E274</f>
        <v>339734.55099999998</v>
      </c>
      <c r="F311" s="25">
        <f>F170+F171+F172+F173+F174+F207+F208+F209+F223+F224+F243+F257+F260+F275+F279+F290+F305+F308+F293+F274+F273</f>
        <v>904938.42599999998</v>
      </c>
      <c r="G311" s="86">
        <f t="shared" ref="G311" si="244">G170+G171+G172+G173+G174+G207+G208+G209+G223+G224+G243+G257+G260+G275+G279+G290+G305+G308+G293+G274+G273</f>
        <v>0</v>
      </c>
      <c r="H311" s="25">
        <f>H170+H171+H172+H173+H174+H207+H208+H209+H223+H224+H243+H257+H260+H275+H279+H290+H305+H308+H293+H274+H273</f>
        <v>90599.805000000008</v>
      </c>
      <c r="I311" s="26">
        <f t="shared" ref="I311:I313" si="245">IF(F311&gt;0,H311/F311*100,0)</f>
        <v>10.011709349161842</v>
      </c>
      <c r="J311" s="26"/>
      <c r="K311" s="27">
        <f t="shared" si="225"/>
        <v>0</v>
      </c>
      <c r="L311" s="25"/>
      <c r="M311" s="25">
        <f>M170+M171+M172+M173+M174+M207+M208+M209+M223+M224+M243+M257+M260+M275+M279+M290+M305+M308+M293+M274+M273</f>
        <v>179680.26499999998</v>
      </c>
      <c r="N311" s="50">
        <f t="shared" si="242"/>
        <v>50.422791284284905</v>
      </c>
      <c r="O311" s="53">
        <f t="shared" si="243"/>
        <v>-89080.459999999977</v>
      </c>
      <c r="P311" s="89"/>
    </row>
    <row r="312" spans="1:16" ht="32.25" customHeight="1" x14ac:dyDescent="0.2">
      <c r="A312" s="104"/>
      <c r="B312" s="63"/>
      <c r="C312" s="63"/>
      <c r="D312" s="79" t="s">
        <v>116</v>
      </c>
      <c r="E312" s="25">
        <f>E311-E170</f>
        <v>220332.80399999997</v>
      </c>
      <c r="F312" s="25">
        <f>F311-F170</f>
        <v>785536.679</v>
      </c>
      <c r="G312" s="23">
        <f>G311-G170</f>
        <v>0</v>
      </c>
      <c r="H312" s="25">
        <f>H311-H170</f>
        <v>54891.392000000007</v>
      </c>
      <c r="I312" s="26">
        <f t="shared" si="245"/>
        <v>6.9877567104667317</v>
      </c>
      <c r="J312" s="26"/>
      <c r="K312" s="27"/>
      <c r="L312" s="25"/>
      <c r="M312" s="25">
        <f>M311-M170</f>
        <v>134112.39199999999</v>
      </c>
      <c r="N312" s="50">
        <f t="shared" si="242"/>
        <v>40.929395994965184</v>
      </c>
      <c r="O312" s="53">
        <f t="shared" si="243"/>
        <v>-79220.999999999985</v>
      </c>
    </row>
    <row r="313" spans="1:16" ht="9" customHeight="1" x14ac:dyDescent="0.2">
      <c r="A313" s="104"/>
      <c r="B313" s="63"/>
      <c r="C313" s="63"/>
      <c r="D313" s="70"/>
      <c r="E313" s="28"/>
      <c r="F313" s="28"/>
      <c r="G313" s="23"/>
      <c r="H313" s="23"/>
      <c r="I313" s="29">
        <f t="shared" si="245"/>
        <v>0</v>
      </c>
      <c r="J313" s="26"/>
      <c r="K313" s="27">
        <f t="shared" si="225"/>
        <v>0</v>
      </c>
      <c r="L313" s="25"/>
      <c r="M313" s="28"/>
      <c r="N313" s="50"/>
      <c r="O313" s="53">
        <f t="shared" si="243"/>
        <v>0</v>
      </c>
    </row>
    <row r="314" spans="1:16" ht="21.75" customHeight="1" x14ac:dyDescent="0.2">
      <c r="A314" s="104"/>
      <c r="B314" s="63"/>
      <c r="C314" s="63"/>
      <c r="D314" s="79" t="s">
        <v>11</v>
      </c>
      <c r="E314" s="23">
        <f>E316+E317+E315+E318</f>
        <v>0</v>
      </c>
      <c r="F314" s="23">
        <f>F316+F317+F315+F318</f>
        <v>0</v>
      </c>
      <c r="G314" s="23">
        <f>G316+G317+G315+G318</f>
        <v>0</v>
      </c>
      <c r="H314" s="23">
        <f>H316+H317+H315+H318</f>
        <v>-14.593999999999999</v>
      </c>
      <c r="I314" s="26"/>
      <c r="J314" s="26"/>
      <c r="K314" s="27">
        <f t="shared" si="225"/>
        <v>0</v>
      </c>
      <c r="L314" s="25"/>
      <c r="M314" s="23">
        <f>M316+M317+M315+M318</f>
        <v>-5.3220000000000001</v>
      </c>
      <c r="N314" s="114" t="s">
        <v>459</v>
      </c>
      <c r="O314" s="95">
        <f t="shared" si="243"/>
        <v>-9.2719999999999985</v>
      </c>
    </row>
    <row r="315" spans="1:16" ht="15.75" hidden="1" x14ac:dyDescent="0.2">
      <c r="A315" s="104" t="s">
        <v>111</v>
      </c>
      <c r="B315" s="63"/>
      <c r="C315" s="63"/>
      <c r="D315" s="71" t="s">
        <v>112</v>
      </c>
      <c r="E315" s="28"/>
      <c r="F315" s="28"/>
      <c r="G315" s="23"/>
      <c r="H315" s="23"/>
      <c r="I315" s="26"/>
      <c r="J315" s="26"/>
      <c r="K315" s="27">
        <f t="shared" si="225"/>
        <v>0</v>
      </c>
      <c r="L315" s="25"/>
      <c r="M315" s="28"/>
      <c r="N315" s="30" t="e">
        <f t="shared" si="242"/>
        <v>#DIV/0!</v>
      </c>
      <c r="O315" s="96">
        <f t="shared" si="243"/>
        <v>0</v>
      </c>
    </row>
    <row r="316" spans="1:16" ht="51" customHeight="1" x14ac:dyDescent="0.2">
      <c r="A316" s="104" t="s">
        <v>96</v>
      </c>
      <c r="B316" s="63" t="s">
        <v>329</v>
      </c>
      <c r="C316" s="63"/>
      <c r="D316" s="71" t="s">
        <v>370</v>
      </c>
      <c r="E316" s="28">
        <v>13.11</v>
      </c>
      <c r="F316" s="28">
        <v>13.11</v>
      </c>
      <c r="G316" s="28"/>
      <c r="H316" s="28"/>
      <c r="I316" s="29">
        <f>H316/F316*100</f>
        <v>0</v>
      </c>
      <c r="J316" s="26"/>
      <c r="K316" s="27">
        <f t="shared" si="225"/>
        <v>0</v>
      </c>
      <c r="L316" s="25">
        <f t="shared" ref="L316:L319" si="246">H316-G316</f>
        <v>0</v>
      </c>
      <c r="M316" s="28"/>
      <c r="N316" s="39" t="e">
        <f t="shared" si="242"/>
        <v>#DIV/0!</v>
      </c>
      <c r="O316" s="96">
        <f t="shared" si="243"/>
        <v>0</v>
      </c>
    </row>
    <row r="317" spans="1:16" ht="52.5" customHeight="1" x14ac:dyDescent="0.2">
      <c r="A317" s="104" t="s">
        <v>9</v>
      </c>
      <c r="B317" s="63" t="s">
        <v>330</v>
      </c>
      <c r="C317" s="63"/>
      <c r="D317" s="71" t="s">
        <v>371</v>
      </c>
      <c r="E317" s="28">
        <v>-13.11</v>
      </c>
      <c r="F317" s="28">
        <v>-13.11</v>
      </c>
      <c r="G317" s="28"/>
      <c r="H317" s="28">
        <v>-14.593999999999999</v>
      </c>
      <c r="I317" s="29">
        <f>H317/F317*100</f>
        <v>111.31960335621662</v>
      </c>
      <c r="J317" s="26"/>
      <c r="K317" s="27">
        <f t="shared" si="225"/>
        <v>0</v>
      </c>
      <c r="L317" s="25"/>
      <c r="M317" s="28">
        <v>-5.3220000000000001</v>
      </c>
      <c r="N317" s="115" t="s">
        <v>459</v>
      </c>
      <c r="O317" s="96">
        <f t="shared" si="243"/>
        <v>-9.2719999999999985</v>
      </c>
    </row>
    <row r="318" spans="1:16" ht="30" hidden="1" customHeight="1" x14ac:dyDescent="0.2">
      <c r="A318" s="104"/>
      <c r="B318" s="63" t="s">
        <v>328</v>
      </c>
      <c r="C318" s="63"/>
      <c r="D318" s="71" t="s">
        <v>372</v>
      </c>
      <c r="E318" s="28"/>
      <c r="F318" s="28"/>
      <c r="G318" s="23"/>
      <c r="H318" s="23"/>
      <c r="I318" s="26" t="e">
        <f t="shared" ref="I318" si="247">H318/F318*100</f>
        <v>#DIV/0!</v>
      </c>
      <c r="J318" s="26"/>
      <c r="K318" s="27"/>
      <c r="L318" s="25"/>
      <c r="M318" s="28"/>
      <c r="N318" s="39" t="e">
        <f t="shared" si="242"/>
        <v>#DIV/0!</v>
      </c>
      <c r="O318" s="54">
        <f t="shared" si="243"/>
        <v>0</v>
      </c>
    </row>
    <row r="319" spans="1:16" ht="8.25" customHeight="1" x14ac:dyDescent="0.2">
      <c r="A319" s="104"/>
      <c r="B319" s="63"/>
      <c r="C319" s="63"/>
      <c r="D319" s="71"/>
      <c r="E319" s="28"/>
      <c r="F319" s="28"/>
      <c r="G319" s="23"/>
      <c r="H319" s="28"/>
      <c r="I319" s="29">
        <f>IF(F319&gt;0,H319/F319*100,0)</f>
        <v>0</v>
      </c>
      <c r="J319" s="26"/>
      <c r="K319" s="27">
        <f t="shared" si="225"/>
        <v>0</v>
      </c>
      <c r="L319" s="25">
        <f t="shared" si="246"/>
        <v>0</v>
      </c>
      <c r="M319" s="28"/>
      <c r="N319" s="30"/>
      <c r="O319" s="54">
        <f t="shared" si="243"/>
        <v>0</v>
      </c>
    </row>
    <row r="320" spans="1:16" s="12" customFormat="1" ht="34.5" customHeight="1" x14ac:dyDescent="0.2">
      <c r="A320" s="22"/>
      <c r="B320" s="63"/>
      <c r="C320" s="69"/>
      <c r="D320" s="70" t="s">
        <v>15</v>
      </c>
      <c r="E320" s="25">
        <f>E164+E311</f>
        <v>8192502.216</v>
      </c>
      <c r="F320" s="86">
        <f>F164+F311</f>
        <v>9335487.16127</v>
      </c>
      <c r="G320" s="34"/>
      <c r="H320" s="25">
        <f>H164+H311</f>
        <v>2087018.5160000003</v>
      </c>
      <c r="I320" s="26">
        <f>IF(F320&gt;0,H320/F320*100,0)</f>
        <v>22.355753694979988</v>
      </c>
      <c r="J320" s="35"/>
      <c r="K320" s="36">
        <f t="shared" si="225"/>
        <v>0</v>
      </c>
      <c r="L320" s="25"/>
      <c r="M320" s="25">
        <f>M164+M311</f>
        <v>1678984.2620000001</v>
      </c>
      <c r="N320" s="27">
        <f t="shared" si="242"/>
        <v>124.30244661816849</v>
      </c>
      <c r="O320" s="53">
        <f t="shared" si="243"/>
        <v>408034.25400000019</v>
      </c>
      <c r="P320" s="61"/>
    </row>
    <row r="321" spans="1:15" ht="34.5" customHeight="1" x14ac:dyDescent="0.2">
      <c r="B321" s="65"/>
      <c r="C321" s="65"/>
      <c r="D321" s="70" t="s">
        <v>117</v>
      </c>
      <c r="E321" s="25">
        <f>E312+E164</f>
        <v>8073100.4689999996</v>
      </c>
      <c r="F321" s="86">
        <f>F312+F164</f>
        <v>9216085.4142700005</v>
      </c>
      <c r="G321" s="23"/>
      <c r="H321" s="25">
        <f>H312+H164</f>
        <v>2051310.1030000004</v>
      </c>
      <c r="I321" s="26">
        <f>IF(F321&gt;0,H321/F321*100,0)</f>
        <v>22.257932851010619</v>
      </c>
      <c r="J321" s="37"/>
      <c r="K321" s="37"/>
      <c r="L321" s="25"/>
      <c r="M321" s="25">
        <f>M312+M164</f>
        <v>1633416.3890000002</v>
      </c>
      <c r="N321" s="27">
        <f t="shared" si="242"/>
        <v>125.58402847028125</v>
      </c>
      <c r="O321" s="53">
        <f t="shared" si="243"/>
        <v>417893.71400000015</v>
      </c>
    </row>
    <row r="322" spans="1:15" ht="71.25" customHeight="1" x14ac:dyDescent="0.25">
      <c r="B322" s="42"/>
      <c r="C322" s="42"/>
      <c r="D322" s="112" t="s">
        <v>457</v>
      </c>
      <c r="E322" s="112"/>
      <c r="F322" s="112"/>
      <c r="G322" s="112"/>
      <c r="H322" s="112"/>
      <c r="I322" s="112"/>
      <c r="J322" s="112"/>
      <c r="K322" s="112"/>
      <c r="L322" s="112"/>
      <c r="M322" s="112"/>
      <c r="N322" s="112"/>
      <c r="O322" s="112"/>
    </row>
    <row r="323" spans="1:15" ht="47.25" customHeight="1" x14ac:dyDescent="0.2">
      <c r="B323" s="42"/>
      <c r="C323" s="42"/>
      <c r="D323" s="49" t="s">
        <v>396</v>
      </c>
      <c r="E323" s="43"/>
      <c r="F323" s="44"/>
      <c r="G323" s="43"/>
      <c r="H323" s="43"/>
      <c r="I323" s="45"/>
      <c r="J323" s="46"/>
      <c r="K323" s="46"/>
      <c r="L323" s="47"/>
      <c r="M323" s="43"/>
      <c r="N323" s="48"/>
      <c r="O323" s="43"/>
    </row>
    <row r="324" spans="1:15" ht="63" customHeight="1" x14ac:dyDescent="0.2">
      <c r="A324" s="108"/>
      <c r="B324" s="108"/>
      <c r="C324" s="108"/>
      <c r="D324" s="108"/>
      <c r="E324" s="108"/>
      <c r="F324" s="108"/>
      <c r="G324" s="108"/>
      <c r="H324" s="108"/>
      <c r="I324" s="108"/>
      <c r="J324" s="108"/>
      <c r="K324" s="108"/>
      <c r="L324" s="108"/>
    </row>
    <row r="325" spans="1:15" x14ac:dyDescent="0.2">
      <c r="D325" s="13"/>
      <c r="E325" s="14"/>
      <c r="F325" s="14"/>
      <c r="G325" s="15"/>
      <c r="H325" s="15"/>
      <c r="I325" s="16"/>
      <c r="J325" s="16"/>
      <c r="K325" s="16"/>
      <c r="L325" s="15"/>
    </row>
    <row r="326" spans="1:15" x14ac:dyDescent="0.2">
      <c r="D326" s="13"/>
      <c r="E326" s="14"/>
      <c r="F326" s="14"/>
      <c r="G326" s="15"/>
      <c r="H326" s="15"/>
      <c r="I326" s="16"/>
      <c r="J326" s="16"/>
      <c r="K326" s="16"/>
      <c r="L326" s="15"/>
    </row>
    <row r="327" spans="1:15" x14ac:dyDescent="0.2">
      <c r="D327" s="13"/>
      <c r="E327" s="14"/>
      <c r="F327" s="14"/>
      <c r="G327" s="15"/>
      <c r="H327" s="15"/>
      <c r="I327" s="16"/>
      <c r="J327" s="16"/>
      <c r="K327" s="16"/>
      <c r="L327" s="15"/>
    </row>
    <row r="328" spans="1:15" x14ac:dyDescent="0.2">
      <c r="D328" s="13"/>
      <c r="E328" s="14"/>
      <c r="F328" s="14"/>
      <c r="G328" s="15"/>
      <c r="H328" s="15"/>
      <c r="I328" s="16"/>
      <c r="J328" s="16"/>
      <c r="K328" s="16"/>
      <c r="L328" s="15"/>
    </row>
    <row r="329" spans="1:15" x14ac:dyDescent="0.2">
      <c r="D329" s="13"/>
      <c r="E329" s="14"/>
      <c r="F329" s="14"/>
      <c r="G329" s="15"/>
      <c r="H329" s="15"/>
      <c r="I329" s="16"/>
      <c r="J329" s="16"/>
      <c r="K329" s="16"/>
      <c r="L329" s="15"/>
    </row>
    <row r="330" spans="1:15" x14ac:dyDescent="0.2">
      <c r="D330" s="13"/>
      <c r="E330" s="14"/>
      <c r="F330" s="14"/>
      <c r="G330" s="15"/>
      <c r="H330" s="15"/>
      <c r="I330" s="16"/>
      <c r="J330" s="16"/>
      <c r="K330" s="16"/>
      <c r="L330" s="15"/>
    </row>
    <row r="331" spans="1:15" x14ac:dyDescent="0.2">
      <c r="D331" s="13"/>
      <c r="E331" s="14"/>
      <c r="F331" s="14"/>
      <c r="G331" s="15"/>
      <c r="H331" s="15"/>
      <c r="I331" s="16"/>
      <c r="J331" s="16"/>
      <c r="K331" s="16"/>
      <c r="L331" s="15"/>
    </row>
    <row r="332" spans="1:15" x14ac:dyDescent="0.2">
      <c r="D332" s="13"/>
      <c r="E332" s="14"/>
      <c r="F332" s="14"/>
      <c r="G332" s="16"/>
      <c r="H332" s="15"/>
      <c r="I332" s="16"/>
      <c r="J332" s="16"/>
      <c r="K332" s="16"/>
      <c r="L332" s="15"/>
    </row>
    <row r="333" spans="1:15" x14ac:dyDescent="0.2">
      <c r="D333" s="13"/>
      <c r="E333" s="14"/>
      <c r="F333" s="14"/>
      <c r="G333" s="16"/>
      <c r="H333" s="15"/>
      <c r="I333" s="16"/>
      <c r="J333" s="16"/>
      <c r="K333" s="16"/>
      <c r="L333" s="15"/>
    </row>
    <row r="334" spans="1:15" x14ac:dyDescent="0.2">
      <c r="D334" s="13"/>
      <c r="E334" s="14"/>
      <c r="F334" s="14"/>
      <c r="G334" s="16"/>
      <c r="H334" s="15"/>
      <c r="I334" s="16"/>
      <c r="J334" s="16"/>
      <c r="K334" s="16"/>
      <c r="L334" s="15"/>
    </row>
    <row r="335" spans="1:15" x14ac:dyDescent="0.2">
      <c r="D335" s="13"/>
      <c r="E335" s="14"/>
      <c r="F335" s="14"/>
      <c r="G335" s="16"/>
      <c r="H335" s="15"/>
      <c r="I335" s="16"/>
      <c r="J335" s="16"/>
      <c r="K335" s="16"/>
      <c r="L335" s="15"/>
    </row>
    <row r="336" spans="1:15" x14ac:dyDescent="0.2">
      <c r="D336" s="13"/>
      <c r="E336" s="14"/>
      <c r="F336" s="14"/>
      <c r="G336" s="16"/>
      <c r="H336" s="15"/>
      <c r="I336" s="16"/>
      <c r="J336" s="16"/>
      <c r="K336" s="16"/>
      <c r="L336" s="15"/>
    </row>
    <row r="337" spans="4:12" x14ac:dyDescent="0.2">
      <c r="D337" s="13"/>
      <c r="E337" s="14"/>
      <c r="F337" s="14"/>
      <c r="G337" s="14"/>
      <c r="H337" s="17"/>
      <c r="I337" s="14"/>
      <c r="J337" s="14"/>
      <c r="K337" s="14"/>
      <c r="L337" s="17"/>
    </row>
    <row r="338" spans="4:12" x14ac:dyDescent="0.2">
      <c r="D338" s="13"/>
      <c r="E338" s="14"/>
      <c r="F338" s="14"/>
      <c r="G338" s="14"/>
      <c r="H338" s="17"/>
      <c r="I338" s="14"/>
      <c r="J338" s="14"/>
      <c r="K338" s="14"/>
      <c r="L338" s="17"/>
    </row>
    <row r="339" spans="4:12" x14ac:dyDescent="0.2">
      <c r="D339" s="13"/>
      <c r="E339" s="14"/>
      <c r="F339" s="14"/>
      <c r="G339" s="14"/>
      <c r="H339" s="17"/>
      <c r="I339" s="14"/>
      <c r="J339" s="14"/>
      <c r="K339" s="14"/>
      <c r="L339" s="17"/>
    </row>
    <row r="340" spans="4:12" x14ac:dyDescent="0.2">
      <c r="D340" s="13"/>
      <c r="E340" s="14"/>
      <c r="F340" s="14"/>
      <c r="G340" s="14"/>
      <c r="H340" s="17"/>
      <c r="I340" s="14"/>
      <c r="J340" s="14"/>
      <c r="K340" s="14"/>
      <c r="L340" s="17"/>
    </row>
    <row r="341" spans="4:12" x14ac:dyDescent="0.2">
      <c r="D341" s="13"/>
      <c r="E341" s="14"/>
      <c r="F341" s="14"/>
      <c r="G341" s="14"/>
      <c r="H341" s="17"/>
      <c r="I341" s="14"/>
      <c r="J341" s="14"/>
      <c r="K341" s="14"/>
      <c r="L341" s="14"/>
    </row>
    <row r="342" spans="4:12" x14ac:dyDescent="0.2">
      <c r="D342" s="13"/>
      <c r="E342" s="14"/>
      <c r="F342" s="14"/>
      <c r="G342" s="14"/>
      <c r="H342" s="17"/>
      <c r="I342" s="14"/>
      <c r="J342" s="14"/>
      <c r="K342" s="14"/>
      <c r="L342" s="14"/>
    </row>
    <row r="343" spans="4:12" x14ac:dyDescent="0.2">
      <c r="D343" s="13"/>
      <c r="E343" s="14"/>
      <c r="F343" s="14"/>
      <c r="G343" s="14"/>
      <c r="H343" s="14"/>
      <c r="I343" s="14"/>
      <c r="J343" s="14"/>
      <c r="K343" s="14"/>
      <c r="L343" s="14"/>
    </row>
    <row r="344" spans="4:12" x14ac:dyDescent="0.2">
      <c r="D344" s="13"/>
      <c r="E344" s="14"/>
      <c r="F344" s="14"/>
      <c r="G344" s="14"/>
      <c r="H344" s="14"/>
      <c r="I344" s="14"/>
      <c r="J344" s="14"/>
      <c r="K344" s="14"/>
      <c r="L344" s="14"/>
    </row>
    <row r="345" spans="4:12" x14ac:dyDescent="0.2">
      <c r="D345" s="13"/>
      <c r="E345" s="14"/>
      <c r="F345" s="14"/>
      <c r="G345" s="14"/>
      <c r="H345" s="14"/>
      <c r="I345" s="14"/>
      <c r="J345" s="14"/>
      <c r="K345" s="14"/>
      <c r="L345" s="14"/>
    </row>
    <row r="346" spans="4:12" x14ac:dyDescent="0.2">
      <c r="D346" s="13"/>
      <c r="E346" s="14"/>
      <c r="F346" s="14"/>
      <c r="G346" s="14"/>
      <c r="H346" s="14"/>
      <c r="I346" s="14"/>
      <c r="J346" s="14"/>
      <c r="K346" s="14"/>
      <c r="L346" s="14"/>
    </row>
    <row r="347" spans="4:12" x14ac:dyDescent="0.2">
      <c r="D347" s="13"/>
      <c r="E347" s="14"/>
      <c r="F347" s="14"/>
      <c r="G347" s="14"/>
      <c r="H347" s="14"/>
      <c r="I347" s="14"/>
      <c r="J347" s="14"/>
      <c r="K347" s="14"/>
      <c r="L347" s="14"/>
    </row>
    <row r="348" spans="4:12" x14ac:dyDescent="0.2">
      <c r="D348" s="13"/>
      <c r="E348" s="14"/>
      <c r="F348" s="14"/>
      <c r="G348" s="14"/>
      <c r="H348" s="14"/>
      <c r="I348" s="14"/>
      <c r="J348" s="14"/>
      <c r="K348" s="14"/>
      <c r="L348" s="14"/>
    </row>
    <row r="349" spans="4:12" x14ac:dyDescent="0.2">
      <c r="D349" s="13"/>
      <c r="E349" s="14"/>
      <c r="F349" s="14"/>
      <c r="G349" s="14"/>
      <c r="H349" s="14"/>
      <c r="I349" s="14"/>
      <c r="J349" s="14"/>
      <c r="K349" s="14"/>
      <c r="L349" s="14"/>
    </row>
    <row r="350" spans="4:12" x14ac:dyDescent="0.2">
      <c r="D350" s="13"/>
      <c r="E350" s="14"/>
      <c r="F350" s="14"/>
      <c r="G350" s="14"/>
      <c r="H350" s="14"/>
      <c r="I350" s="14"/>
      <c r="J350" s="14"/>
      <c r="K350" s="14"/>
      <c r="L350" s="14"/>
    </row>
    <row r="351" spans="4:12" x14ac:dyDescent="0.2">
      <c r="D351" s="13"/>
      <c r="E351" s="14"/>
      <c r="F351" s="14"/>
      <c r="G351" s="14"/>
      <c r="H351" s="14"/>
      <c r="I351" s="14"/>
      <c r="J351" s="14"/>
      <c r="K351" s="14"/>
      <c r="L351" s="14"/>
    </row>
    <row r="352" spans="4:12" x14ac:dyDescent="0.2">
      <c r="D352" s="13"/>
      <c r="E352" s="14"/>
      <c r="F352" s="14"/>
      <c r="G352" s="14"/>
      <c r="H352" s="14"/>
      <c r="I352" s="14"/>
      <c r="J352" s="14"/>
      <c r="K352" s="14"/>
      <c r="L352" s="14"/>
    </row>
    <row r="353" spans="4:12" x14ac:dyDescent="0.2">
      <c r="D353" s="13"/>
      <c r="E353" s="14"/>
      <c r="F353" s="14"/>
      <c r="G353" s="14"/>
      <c r="H353" s="14"/>
      <c r="I353" s="14"/>
      <c r="J353" s="14"/>
      <c r="K353" s="14"/>
      <c r="L353" s="14"/>
    </row>
    <row r="354" spans="4:12" x14ac:dyDescent="0.2">
      <c r="D354" s="13"/>
      <c r="E354" s="14"/>
      <c r="F354" s="14"/>
      <c r="G354" s="14"/>
      <c r="H354" s="14"/>
      <c r="I354" s="14"/>
      <c r="J354" s="14"/>
      <c r="K354" s="14"/>
      <c r="L354" s="14"/>
    </row>
    <row r="355" spans="4:12" x14ac:dyDescent="0.2">
      <c r="D355" s="13"/>
      <c r="E355" s="14"/>
      <c r="F355" s="14"/>
      <c r="G355" s="14"/>
      <c r="H355" s="14"/>
      <c r="I355" s="14"/>
      <c r="J355" s="14"/>
      <c r="K355" s="14"/>
      <c r="L355" s="14"/>
    </row>
    <row r="356" spans="4:12" x14ac:dyDescent="0.2">
      <c r="D356" s="13"/>
      <c r="E356" s="14"/>
      <c r="F356" s="14"/>
      <c r="G356" s="14"/>
      <c r="H356" s="14"/>
      <c r="I356" s="14"/>
      <c r="J356" s="14"/>
      <c r="K356" s="14"/>
      <c r="L356" s="14"/>
    </row>
    <row r="357" spans="4:12" x14ac:dyDescent="0.2">
      <c r="D357" s="13"/>
      <c r="E357" s="14"/>
      <c r="F357" s="14"/>
      <c r="G357" s="14"/>
      <c r="H357" s="14"/>
      <c r="I357" s="14"/>
      <c r="J357" s="14"/>
      <c r="K357" s="14"/>
      <c r="L357" s="14"/>
    </row>
    <row r="358" spans="4:12" x14ac:dyDescent="0.2">
      <c r="D358" s="13"/>
      <c r="E358" s="14"/>
      <c r="F358" s="14"/>
      <c r="G358" s="14"/>
      <c r="H358" s="14"/>
      <c r="I358" s="14"/>
      <c r="J358" s="14"/>
      <c r="K358" s="14"/>
      <c r="L358" s="14"/>
    </row>
    <row r="359" spans="4:12" x14ac:dyDescent="0.2">
      <c r="D359" s="13"/>
      <c r="E359" s="14"/>
      <c r="F359" s="14"/>
      <c r="G359" s="14"/>
      <c r="H359" s="14"/>
      <c r="I359" s="14"/>
      <c r="J359" s="14"/>
      <c r="K359" s="14"/>
      <c r="L359" s="14"/>
    </row>
    <row r="360" spans="4:12" x14ac:dyDescent="0.2">
      <c r="D360" s="13"/>
      <c r="E360" s="14"/>
      <c r="F360" s="14"/>
      <c r="G360" s="14"/>
      <c r="H360" s="14"/>
      <c r="I360" s="14"/>
      <c r="J360" s="14"/>
      <c r="K360" s="14"/>
      <c r="L360" s="14"/>
    </row>
    <row r="361" spans="4:12" x14ac:dyDescent="0.2">
      <c r="D361" s="18"/>
      <c r="E361" s="14"/>
      <c r="F361" s="14"/>
      <c r="G361" s="14"/>
      <c r="H361" s="14"/>
      <c r="I361" s="14"/>
      <c r="J361" s="14"/>
      <c r="K361" s="14"/>
      <c r="L361" s="14"/>
    </row>
    <row r="362" spans="4:12" x14ac:dyDescent="0.2">
      <c r="D362" s="18"/>
      <c r="E362" s="14"/>
      <c r="F362" s="14"/>
      <c r="G362" s="14"/>
      <c r="H362" s="14"/>
      <c r="I362" s="14"/>
      <c r="J362" s="14"/>
      <c r="K362" s="14"/>
      <c r="L362" s="14"/>
    </row>
    <row r="363" spans="4:12" x14ac:dyDescent="0.2">
      <c r="D363" s="18"/>
      <c r="E363" s="14"/>
      <c r="F363" s="14"/>
      <c r="G363" s="14"/>
      <c r="H363" s="14"/>
      <c r="I363" s="14"/>
      <c r="J363" s="14"/>
      <c r="K363" s="14"/>
      <c r="L363" s="14"/>
    </row>
    <row r="364" spans="4:12" x14ac:dyDescent="0.2">
      <c r="D364" s="18"/>
      <c r="E364" s="14"/>
      <c r="F364" s="14"/>
      <c r="G364" s="14"/>
      <c r="H364" s="14"/>
      <c r="I364" s="14"/>
      <c r="J364" s="14"/>
      <c r="K364" s="14"/>
      <c r="L364" s="14"/>
    </row>
    <row r="365" spans="4:12" x14ac:dyDescent="0.2">
      <c r="D365" s="18"/>
      <c r="E365" s="14"/>
      <c r="F365" s="14"/>
      <c r="G365" s="14"/>
      <c r="H365" s="14"/>
      <c r="I365" s="14"/>
      <c r="J365" s="14"/>
      <c r="K365" s="14"/>
      <c r="L365" s="14"/>
    </row>
    <row r="366" spans="4:12" x14ac:dyDescent="0.2">
      <c r="D366" s="18"/>
      <c r="E366" s="14"/>
      <c r="F366" s="14"/>
      <c r="G366" s="14"/>
      <c r="H366" s="14"/>
      <c r="I366" s="14"/>
      <c r="J366" s="14"/>
      <c r="K366" s="14"/>
      <c r="L366" s="14"/>
    </row>
    <row r="367" spans="4:12" x14ac:dyDescent="0.2">
      <c r="D367" s="18"/>
      <c r="E367" s="14"/>
      <c r="F367" s="14"/>
      <c r="G367" s="14"/>
      <c r="H367" s="14"/>
      <c r="I367" s="14"/>
      <c r="J367" s="14"/>
      <c r="K367" s="14"/>
      <c r="L367" s="14"/>
    </row>
    <row r="368" spans="4:12" x14ac:dyDescent="0.2">
      <c r="D368" s="18"/>
      <c r="E368" s="14"/>
      <c r="F368" s="14"/>
      <c r="G368" s="14"/>
      <c r="H368" s="14"/>
      <c r="I368" s="14"/>
      <c r="J368" s="14"/>
      <c r="K368" s="14"/>
      <c r="L368" s="14"/>
    </row>
    <row r="369" spans="4:12" x14ac:dyDescent="0.2">
      <c r="D369" s="18"/>
      <c r="E369" s="14"/>
      <c r="F369" s="14"/>
      <c r="G369" s="14"/>
      <c r="H369" s="14"/>
      <c r="I369" s="14"/>
      <c r="J369" s="14"/>
      <c r="K369" s="14"/>
      <c r="L369" s="14"/>
    </row>
    <row r="370" spans="4:12" x14ac:dyDescent="0.2">
      <c r="D370" s="18"/>
      <c r="E370" s="14"/>
      <c r="F370" s="14"/>
      <c r="G370" s="14"/>
      <c r="H370" s="14"/>
      <c r="I370" s="14"/>
      <c r="J370" s="14"/>
      <c r="K370" s="14"/>
      <c r="L370" s="14"/>
    </row>
    <row r="371" spans="4:12" x14ac:dyDescent="0.2">
      <c r="D371" s="18"/>
      <c r="E371" s="14"/>
      <c r="F371" s="14"/>
      <c r="G371" s="14"/>
      <c r="H371" s="14"/>
      <c r="I371" s="14"/>
      <c r="J371" s="14"/>
      <c r="K371" s="14"/>
      <c r="L371" s="14"/>
    </row>
    <row r="372" spans="4:12" x14ac:dyDescent="0.2">
      <c r="D372" s="18"/>
      <c r="E372" s="14"/>
      <c r="F372" s="14"/>
      <c r="G372" s="14"/>
      <c r="H372" s="14"/>
      <c r="I372" s="14"/>
      <c r="J372" s="14"/>
      <c r="K372" s="14"/>
      <c r="L372" s="14"/>
    </row>
    <row r="373" spans="4:12" x14ac:dyDescent="0.2">
      <c r="D373" s="18"/>
      <c r="E373" s="14"/>
      <c r="F373" s="14"/>
      <c r="G373" s="14"/>
      <c r="H373" s="14"/>
      <c r="I373" s="14"/>
      <c r="J373" s="14"/>
      <c r="K373" s="14"/>
      <c r="L373" s="14"/>
    </row>
    <row r="374" spans="4:12" x14ac:dyDescent="0.2">
      <c r="D374" s="18"/>
      <c r="E374" s="14"/>
      <c r="F374" s="14"/>
      <c r="G374" s="14"/>
      <c r="H374" s="14"/>
      <c r="I374" s="14"/>
      <c r="J374" s="14"/>
      <c r="K374" s="14"/>
      <c r="L374" s="14"/>
    </row>
    <row r="375" spans="4:12" x14ac:dyDescent="0.2">
      <c r="D375" s="18"/>
      <c r="E375" s="14"/>
      <c r="F375" s="14"/>
      <c r="G375" s="14"/>
      <c r="H375" s="14"/>
      <c r="I375" s="14"/>
      <c r="J375" s="14"/>
      <c r="K375" s="14"/>
      <c r="L375" s="14"/>
    </row>
    <row r="376" spans="4:12" x14ac:dyDescent="0.2">
      <c r="D376" s="18"/>
      <c r="E376" s="14"/>
      <c r="F376" s="14"/>
      <c r="G376" s="14"/>
      <c r="H376" s="14"/>
      <c r="I376" s="14"/>
      <c r="J376" s="14"/>
      <c r="K376" s="14"/>
      <c r="L376" s="14"/>
    </row>
    <row r="377" spans="4:12" x14ac:dyDescent="0.2">
      <c r="D377" s="18"/>
      <c r="E377" s="14"/>
      <c r="F377" s="14"/>
      <c r="G377" s="14"/>
      <c r="H377" s="14"/>
      <c r="I377" s="14"/>
      <c r="J377" s="14"/>
      <c r="K377" s="14"/>
      <c r="L377" s="14"/>
    </row>
    <row r="378" spans="4:12" x14ac:dyDescent="0.2">
      <c r="D378" s="18"/>
      <c r="E378" s="14"/>
      <c r="F378" s="14"/>
      <c r="G378" s="14"/>
      <c r="H378" s="14"/>
      <c r="I378" s="14"/>
      <c r="J378" s="14"/>
      <c r="K378" s="14"/>
      <c r="L378" s="14"/>
    </row>
    <row r="379" spans="4:12" x14ac:dyDescent="0.2">
      <c r="D379" s="18"/>
      <c r="E379" s="14"/>
      <c r="F379" s="14"/>
      <c r="G379" s="14"/>
      <c r="H379" s="14"/>
      <c r="I379" s="14"/>
      <c r="J379" s="14"/>
      <c r="K379" s="14"/>
      <c r="L379" s="14"/>
    </row>
    <row r="380" spans="4:12" x14ac:dyDescent="0.2">
      <c r="D380" s="18"/>
      <c r="E380" s="14"/>
      <c r="F380" s="14"/>
      <c r="G380" s="14"/>
      <c r="H380" s="14"/>
      <c r="I380" s="14"/>
      <c r="J380" s="14"/>
      <c r="K380" s="14"/>
      <c r="L380" s="14"/>
    </row>
    <row r="381" spans="4:12" x14ac:dyDescent="0.2">
      <c r="D381" s="18"/>
      <c r="E381" s="14"/>
      <c r="F381" s="14"/>
      <c r="G381" s="14"/>
      <c r="H381" s="14"/>
      <c r="I381" s="14"/>
      <c r="J381" s="14"/>
      <c r="K381" s="14"/>
      <c r="L381" s="14"/>
    </row>
    <row r="382" spans="4:12" x14ac:dyDescent="0.2">
      <c r="D382" s="18"/>
      <c r="E382" s="14"/>
      <c r="F382" s="14"/>
      <c r="G382" s="14"/>
      <c r="H382" s="14"/>
      <c r="I382" s="14"/>
      <c r="J382" s="14"/>
      <c r="K382" s="14"/>
      <c r="L382" s="14"/>
    </row>
    <row r="383" spans="4:12" x14ac:dyDescent="0.2">
      <c r="D383" s="18"/>
      <c r="E383" s="14"/>
      <c r="F383" s="14"/>
      <c r="G383" s="14"/>
      <c r="H383" s="14"/>
      <c r="I383" s="14"/>
      <c r="J383" s="14"/>
      <c r="K383" s="14"/>
      <c r="L383" s="14"/>
    </row>
    <row r="384" spans="4:12" x14ac:dyDescent="0.2">
      <c r="D384" s="18"/>
      <c r="E384" s="14"/>
      <c r="F384" s="14"/>
      <c r="G384" s="14"/>
      <c r="H384" s="14"/>
      <c r="I384" s="14"/>
      <c r="J384" s="14"/>
      <c r="K384" s="14"/>
      <c r="L384" s="14"/>
    </row>
    <row r="385" spans="4:12" x14ac:dyDescent="0.2">
      <c r="D385" s="18"/>
      <c r="E385" s="14"/>
      <c r="F385" s="14"/>
      <c r="G385" s="14"/>
      <c r="H385" s="14"/>
      <c r="I385" s="14"/>
      <c r="J385" s="14"/>
      <c r="K385" s="14"/>
      <c r="L385" s="14"/>
    </row>
    <row r="386" spans="4:12" x14ac:dyDescent="0.2">
      <c r="D386" s="18"/>
      <c r="E386" s="14"/>
      <c r="F386" s="14"/>
      <c r="G386" s="14"/>
      <c r="H386" s="14"/>
      <c r="I386" s="14"/>
      <c r="J386" s="14"/>
      <c r="K386" s="14"/>
      <c r="L386" s="14"/>
    </row>
    <row r="387" spans="4:12" x14ac:dyDescent="0.2">
      <c r="D387" s="18"/>
      <c r="E387" s="14"/>
      <c r="F387" s="14"/>
      <c r="G387" s="14"/>
      <c r="H387" s="14"/>
      <c r="I387" s="14"/>
      <c r="J387" s="14"/>
      <c r="K387" s="14"/>
      <c r="L387" s="14"/>
    </row>
    <row r="388" spans="4:12" x14ac:dyDescent="0.2">
      <c r="D388" s="18"/>
      <c r="E388" s="14"/>
      <c r="F388" s="14"/>
      <c r="G388" s="14"/>
      <c r="H388" s="14"/>
      <c r="I388" s="14"/>
      <c r="J388" s="14"/>
      <c r="K388" s="14"/>
      <c r="L388" s="14"/>
    </row>
    <row r="389" spans="4:12" x14ac:dyDescent="0.2">
      <c r="D389" s="18"/>
      <c r="E389" s="14"/>
      <c r="F389" s="14"/>
      <c r="G389" s="14"/>
      <c r="H389" s="14"/>
      <c r="I389" s="14"/>
      <c r="J389" s="14"/>
      <c r="K389" s="14"/>
      <c r="L389" s="14"/>
    </row>
    <row r="390" spans="4:12" x14ac:dyDescent="0.2">
      <c r="D390" s="18"/>
      <c r="E390" s="14"/>
      <c r="F390" s="14"/>
      <c r="G390" s="14"/>
      <c r="H390" s="14"/>
      <c r="I390" s="14"/>
      <c r="J390" s="14"/>
      <c r="K390" s="14"/>
      <c r="L390" s="14"/>
    </row>
    <row r="391" spans="4:12" x14ac:dyDescent="0.2">
      <c r="D391" s="18"/>
      <c r="E391" s="14"/>
      <c r="F391" s="14"/>
      <c r="G391" s="14"/>
      <c r="H391" s="14"/>
      <c r="I391" s="14"/>
      <c r="J391" s="14"/>
      <c r="K391" s="14"/>
      <c r="L391" s="14"/>
    </row>
    <row r="392" spans="4:12" x14ac:dyDescent="0.2">
      <c r="D392" s="18"/>
      <c r="E392" s="14"/>
      <c r="F392" s="14"/>
      <c r="G392" s="14"/>
      <c r="H392" s="14"/>
      <c r="I392" s="14"/>
      <c r="J392" s="14"/>
      <c r="K392" s="14"/>
      <c r="L392" s="14"/>
    </row>
    <row r="393" spans="4:12" x14ac:dyDescent="0.2">
      <c r="D393" s="18"/>
      <c r="E393" s="14"/>
      <c r="F393" s="14"/>
      <c r="G393" s="14"/>
      <c r="H393" s="14"/>
      <c r="I393" s="14"/>
      <c r="J393" s="14"/>
      <c r="K393" s="14"/>
      <c r="L393" s="14"/>
    </row>
    <row r="394" spans="4:12" x14ac:dyDescent="0.2">
      <c r="D394" s="18"/>
      <c r="E394" s="14"/>
      <c r="F394" s="14"/>
      <c r="G394" s="14"/>
      <c r="H394" s="14"/>
      <c r="I394" s="14"/>
      <c r="J394" s="14"/>
      <c r="K394" s="14"/>
      <c r="L394" s="14"/>
    </row>
    <row r="395" spans="4:12" x14ac:dyDescent="0.2">
      <c r="D395" s="18"/>
      <c r="E395" s="14"/>
      <c r="F395" s="14"/>
      <c r="G395" s="14"/>
      <c r="H395" s="14"/>
      <c r="I395" s="14"/>
      <c r="J395" s="14"/>
      <c r="K395" s="14"/>
      <c r="L395" s="14"/>
    </row>
    <row r="396" spans="4:12" x14ac:dyDescent="0.2">
      <c r="D396" s="18"/>
      <c r="E396" s="14"/>
      <c r="F396" s="14"/>
      <c r="G396" s="14"/>
      <c r="H396" s="14"/>
      <c r="I396" s="14"/>
      <c r="J396" s="14"/>
      <c r="K396" s="14"/>
      <c r="L396" s="14"/>
    </row>
    <row r="397" spans="4:12" x14ac:dyDescent="0.2">
      <c r="D397" s="18"/>
      <c r="E397" s="14"/>
      <c r="F397" s="14"/>
      <c r="G397" s="14"/>
      <c r="H397" s="14"/>
      <c r="I397" s="14"/>
      <c r="J397" s="14"/>
      <c r="K397" s="14"/>
      <c r="L397" s="14"/>
    </row>
    <row r="398" spans="4:12" x14ac:dyDescent="0.2">
      <c r="D398" s="18"/>
      <c r="E398" s="14"/>
      <c r="F398" s="14"/>
      <c r="G398" s="14"/>
      <c r="H398" s="14"/>
      <c r="I398" s="14"/>
      <c r="J398" s="14"/>
      <c r="K398" s="14"/>
      <c r="L398" s="14"/>
    </row>
    <row r="399" spans="4:12" x14ac:dyDescent="0.2">
      <c r="D399" s="18"/>
      <c r="E399" s="14"/>
      <c r="F399" s="14"/>
      <c r="G399" s="14"/>
      <c r="H399" s="14"/>
      <c r="I399" s="14"/>
      <c r="J399" s="14"/>
      <c r="K399" s="14"/>
      <c r="L399" s="14"/>
    </row>
    <row r="400" spans="4:12" x14ac:dyDescent="0.2">
      <c r="D400" s="18"/>
      <c r="E400" s="14"/>
      <c r="F400" s="14"/>
      <c r="G400" s="14"/>
      <c r="H400" s="14"/>
      <c r="I400" s="14"/>
      <c r="J400" s="14"/>
      <c r="K400" s="14"/>
      <c r="L400" s="14"/>
    </row>
    <row r="401" spans="4:12" x14ac:dyDescent="0.2">
      <c r="D401" s="18"/>
      <c r="E401" s="14"/>
      <c r="F401" s="14"/>
      <c r="G401" s="14"/>
      <c r="H401" s="14"/>
      <c r="I401" s="14"/>
      <c r="J401" s="14"/>
      <c r="K401" s="14"/>
      <c r="L401" s="14"/>
    </row>
    <row r="402" spans="4:12" x14ac:dyDescent="0.2">
      <c r="D402" s="18"/>
      <c r="E402" s="14"/>
      <c r="F402" s="14"/>
      <c r="G402" s="14"/>
      <c r="H402" s="14"/>
      <c r="I402" s="14"/>
      <c r="J402" s="14"/>
      <c r="K402" s="14"/>
      <c r="L402" s="14"/>
    </row>
    <row r="403" spans="4:12" x14ac:dyDescent="0.2">
      <c r="D403" s="18"/>
      <c r="E403" s="14"/>
      <c r="F403" s="14"/>
      <c r="G403" s="14"/>
      <c r="H403" s="14"/>
      <c r="I403" s="14"/>
      <c r="J403" s="14"/>
      <c r="K403" s="14"/>
      <c r="L403" s="14"/>
    </row>
    <row r="404" spans="4:12" x14ac:dyDescent="0.2">
      <c r="D404" s="18"/>
      <c r="E404" s="14"/>
      <c r="F404" s="14"/>
      <c r="G404" s="14"/>
      <c r="H404" s="14"/>
      <c r="I404" s="14"/>
      <c r="J404" s="14"/>
      <c r="K404" s="14"/>
      <c r="L404" s="14"/>
    </row>
    <row r="405" spans="4:12" x14ac:dyDescent="0.2">
      <c r="D405" s="18"/>
      <c r="E405" s="14"/>
      <c r="F405" s="14"/>
      <c r="G405" s="14"/>
      <c r="H405" s="14"/>
      <c r="I405" s="14"/>
      <c r="J405" s="14"/>
      <c r="K405" s="14"/>
      <c r="L405" s="14"/>
    </row>
    <row r="406" spans="4:12" x14ac:dyDescent="0.2">
      <c r="D406" s="18"/>
      <c r="E406" s="14"/>
      <c r="F406" s="14"/>
      <c r="G406" s="14"/>
      <c r="H406" s="14"/>
      <c r="I406" s="14"/>
      <c r="J406" s="14"/>
      <c r="K406" s="14"/>
      <c r="L406" s="14"/>
    </row>
    <row r="407" spans="4:12" x14ac:dyDescent="0.2">
      <c r="D407" s="18"/>
      <c r="E407" s="14"/>
      <c r="F407" s="14"/>
      <c r="G407" s="14"/>
      <c r="H407" s="14"/>
      <c r="I407" s="14"/>
      <c r="J407" s="14"/>
      <c r="K407" s="14"/>
      <c r="L407" s="14"/>
    </row>
    <row r="408" spans="4:12" x14ac:dyDescent="0.2">
      <c r="D408" s="18"/>
      <c r="E408" s="14"/>
      <c r="F408" s="14"/>
      <c r="G408" s="14"/>
      <c r="H408" s="14"/>
      <c r="I408" s="14"/>
      <c r="J408" s="14"/>
      <c r="K408" s="14"/>
      <c r="L408" s="14"/>
    </row>
    <row r="409" spans="4:12" x14ac:dyDescent="0.2">
      <c r="D409" s="18"/>
      <c r="E409" s="14"/>
      <c r="F409" s="14"/>
      <c r="G409" s="14"/>
      <c r="H409" s="14"/>
      <c r="I409" s="14"/>
      <c r="J409" s="14"/>
      <c r="K409" s="14"/>
      <c r="L409" s="14"/>
    </row>
    <row r="410" spans="4:12" x14ac:dyDescent="0.2">
      <c r="D410" s="18"/>
      <c r="E410" s="14"/>
      <c r="F410" s="14"/>
      <c r="G410" s="14"/>
      <c r="H410" s="14"/>
      <c r="I410" s="14"/>
      <c r="J410" s="14"/>
      <c r="K410" s="14"/>
      <c r="L410" s="14"/>
    </row>
    <row r="411" spans="4:12" x14ac:dyDescent="0.2">
      <c r="D411" s="18"/>
      <c r="E411" s="14"/>
      <c r="F411" s="14"/>
      <c r="G411" s="14"/>
      <c r="H411" s="14"/>
      <c r="I411" s="14"/>
      <c r="J411" s="14"/>
      <c r="K411" s="14"/>
      <c r="L411" s="14"/>
    </row>
    <row r="412" spans="4:12" x14ac:dyDescent="0.2">
      <c r="D412" s="18"/>
      <c r="E412" s="14"/>
      <c r="F412" s="14"/>
      <c r="G412" s="14"/>
      <c r="H412" s="14"/>
      <c r="I412" s="14"/>
      <c r="J412" s="14"/>
      <c r="K412" s="14"/>
      <c r="L412" s="14"/>
    </row>
    <row r="413" spans="4:12" x14ac:dyDescent="0.2">
      <c r="D413" s="18"/>
      <c r="E413" s="14"/>
      <c r="F413" s="14"/>
      <c r="G413" s="14"/>
      <c r="H413" s="14"/>
      <c r="I413" s="14"/>
      <c r="J413" s="14"/>
      <c r="K413" s="14"/>
      <c r="L413" s="14"/>
    </row>
    <row r="414" spans="4:12" x14ac:dyDescent="0.2">
      <c r="D414" s="18"/>
      <c r="E414" s="14"/>
      <c r="F414" s="14"/>
      <c r="G414" s="14"/>
      <c r="H414" s="14"/>
      <c r="I414" s="14"/>
      <c r="J414" s="14"/>
      <c r="K414" s="14"/>
      <c r="L414" s="14"/>
    </row>
    <row r="415" spans="4:12" x14ac:dyDescent="0.2">
      <c r="D415" s="18"/>
      <c r="E415" s="14"/>
      <c r="F415" s="14"/>
      <c r="G415" s="14"/>
      <c r="H415" s="14"/>
      <c r="I415" s="14"/>
      <c r="J415" s="14"/>
      <c r="K415" s="14"/>
      <c r="L415" s="14"/>
    </row>
    <row r="416" spans="4:12" x14ac:dyDescent="0.2">
      <c r="D416" s="18"/>
      <c r="E416" s="14"/>
      <c r="F416" s="14"/>
      <c r="G416" s="14"/>
      <c r="H416" s="14"/>
      <c r="I416" s="14"/>
      <c r="J416" s="14"/>
      <c r="K416" s="14"/>
      <c r="L416" s="14"/>
    </row>
    <row r="417" spans="4:12" x14ac:dyDescent="0.2">
      <c r="D417" s="18"/>
      <c r="E417" s="14"/>
      <c r="F417" s="14"/>
      <c r="G417" s="14"/>
      <c r="H417" s="14"/>
      <c r="I417" s="14"/>
      <c r="J417" s="14"/>
      <c r="K417" s="14"/>
      <c r="L417" s="14"/>
    </row>
    <row r="418" spans="4:12" x14ac:dyDescent="0.2">
      <c r="D418" s="18"/>
      <c r="E418" s="14"/>
      <c r="F418" s="14"/>
      <c r="G418" s="14"/>
      <c r="H418" s="14"/>
      <c r="I418" s="14"/>
      <c r="J418" s="14"/>
      <c r="K418" s="14"/>
      <c r="L418" s="14"/>
    </row>
    <row r="419" spans="4:12" x14ac:dyDescent="0.2">
      <c r="D419" s="18"/>
      <c r="E419" s="14"/>
      <c r="F419" s="14"/>
      <c r="G419" s="14"/>
      <c r="H419" s="14"/>
      <c r="I419" s="14"/>
      <c r="J419" s="14"/>
      <c r="K419" s="14"/>
      <c r="L419" s="14"/>
    </row>
    <row r="420" spans="4:12" x14ac:dyDescent="0.2">
      <c r="D420" s="18"/>
      <c r="E420" s="14"/>
      <c r="F420" s="14"/>
      <c r="G420" s="14"/>
      <c r="H420" s="14"/>
      <c r="I420" s="14"/>
      <c r="J420" s="14"/>
      <c r="K420" s="14"/>
      <c r="L420" s="14"/>
    </row>
    <row r="421" spans="4:12" x14ac:dyDescent="0.2">
      <c r="D421" s="18"/>
      <c r="E421" s="14"/>
      <c r="F421" s="14"/>
      <c r="G421" s="14"/>
      <c r="H421" s="14"/>
      <c r="I421" s="14"/>
      <c r="J421" s="14"/>
      <c r="K421" s="14"/>
      <c r="L421" s="14"/>
    </row>
    <row r="422" spans="4:12" x14ac:dyDescent="0.2">
      <c r="D422" s="18"/>
      <c r="E422" s="14"/>
      <c r="F422" s="14"/>
      <c r="G422" s="14"/>
      <c r="H422" s="14"/>
      <c r="I422" s="14"/>
      <c r="J422" s="14"/>
      <c r="K422" s="14"/>
      <c r="L422" s="14"/>
    </row>
    <row r="423" spans="4:12" x14ac:dyDescent="0.2">
      <c r="D423" s="18"/>
      <c r="E423" s="14"/>
      <c r="F423" s="14"/>
      <c r="G423" s="14"/>
      <c r="H423" s="14"/>
      <c r="I423" s="14"/>
      <c r="J423" s="14"/>
      <c r="K423" s="14"/>
      <c r="L423" s="14"/>
    </row>
    <row r="424" spans="4:12" x14ac:dyDescent="0.2">
      <c r="D424" s="18"/>
      <c r="E424" s="14"/>
      <c r="F424" s="14"/>
      <c r="G424" s="14"/>
      <c r="H424" s="14"/>
      <c r="I424" s="14"/>
      <c r="J424" s="14"/>
      <c r="K424" s="14"/>
      <c r="L424" s="14"/>
    </row>
    <row r="425" spans="4:12" x14ac:dyDescent="0.2">
      <c r="D425" s="18"/>
      <c r="E425" s="14"/>
      <c r="F425" s="14"/>
      <c r="G425" s="14"/>
      <c r="H425" s="14"/>
      <c r="I425" s="14"/>
      <c r="J425" s="14"/>
      <c r="K425" s="14"/>
      <c r="L425" s="14"/>
    </row>
    <row r="426" spans="4:12" x14ac:dyDescent="0.2">
      <c r="D426" s="18"/>
    </row>
    <row r="427" spans="4:12" x14ac:dyDescent="0.2">
      <c r="D427" s="18"/>
    </row>
    <row r="428" spans="4:12" x14ac:dyDescent="0.2">
      <c r="D428" s="18"/>
    </row>
    <row r="429" spans="4:12" x14ac:dyDescent="0.2">
      <c r="D429" s="18"/>
    </row>
    <row r="430" spans="4:12" x14ac:dyDescent="0.2">
      <c r="D430" s="18"/>
    </row>
    <row r="431" spans="4:12" x14ac:dyDescent="0.2">
      <c r="D431" s="18"/>
    </row>
    <row r="432" spans="4:12" x14ac:dyDescent="0.2">
      <c r="D432" s="18"/>
    </row>
    <row r="433" spans="4:4" x14ac:dyDescent="0.2">
      <c r="D433" s="18"/>
    </row>
    <row r="434" spans="4:4" x14ac:dyDescent="0.2">
      <c r="D434" s="18"/>
    </row>
    <row r="435" spans="4:4" x14ac:dyDescent="0.2">
      <c r="D435" s="18"/>
    </row>
    <row r="436" spans="4:4" x14ac:dyDescent="0.2">
      <c r="D436" s="18"/>
    </row>
    <row r="437" spans="4:4" x14ac:dyDescent="0.2">
      <c r="D437" s="18"/>
    </row>
    <row r="438" spans="4:4" x14ac:dyDescent="0.2">
      <c r="D438" s="18"/>
    </row>
    <row r="439" spans="4:4" x14ac:dyDescent="0.2">
      <c r="D439" s="18"/>
    </row>
    <row r="440" spans="4:4" x14ac:dyDescent="0.2">
      <c r="D440" s="18"/>
    </row>
    <row r="441" spans="4:4" x14ac:dyDescent="0.2">
      <c r="D441" s="18"/>
    </row>
    <row r="442" spans="4:4" x14ac:dyDescent="0.2">
      <c r="D442" s="18"/>
    </row>
    <row r="443" spans="4:4" x14ac:dyDescent="0.2">
      <c r="D443" s="18"/>
    </row>
    <row r="444" spans="4:4" x14ac:dyDescent="0.2">
      <c r="D444" s="18"/>
    </row>
    <row r="445" spans="4:4" x14ac:dyDescent="0.2">
      <c r="D445" s="18"/>
    </row>
    <row r="446" spans="4:4" x14ac:dyDescent="0.2">
      <c r="D446" s="18"/>
    </row>
    <row r="447" spans="4:4" x14ac:dyDescent="0.2">
      <c r="D447" s="19"/>
    </row>
    <row r="448" spans="4:4" x14ac:dyDescent="0.2">
      <c r="D448" s="19"/>
    </row>
    <row r="449" spans="4:4" x14ac:dyDescent="0.2">
      <c r="D449" s="19"/>
    </row>
    <row r="450" spans="4:4" x14ac:dyDescent="0.2">
      <c r="D450" s="19"/>
    </row>
    <row r="451" spans="4:4" x14ac:dyDescent="0.2">
      <c r="D451" s="19"/>
    </row>
    <row r="452" spans="4:4" x14ac:dyDescent="0.2">
      <c r="D452" s="19"/>
    </row>
    <row r="453" spans="4:4" x14ac:dyDescent="0.2">
      <c r="D453" s="19"/>
    </row>
    <row r="454" spans="4:4" x14ac:dyDescent="0.2">
      <c r="D454" s="19"/>
    </row>
    <row r="455" spans="4:4" x14ac:dyDescent="0.2">
      <c r="D455" s="19"/>
    </row>
    <row r="456" spans="4:4" x14ac:dyDescent="0.2">
      <c r="D456" s="19"/>
    </row>
    <row r="457" spans="4:4" x14ac:dyDescent="0.2">
      <c r="D457" s="19"/>
    </row>
    <row r="458" spans="4:4" x14ac:dyDescent="0.2">
      <c r="D458" s="19"/>
    </row>
    <row r="459" spans="4:4" x14ac:dyDescent="0.2">
      <c r="D459" s="19"/>
    </row>
    <row r="460" spans="4:4" x14ac:dyDescent="0.2">
      <c r="D460" s="19"/>
    </row>
    <row r="461" spans="4:4" x14ac:dyDescent="0.2">
      <c r="D461" s="19"/>
    </row>
    <row r="462" spans="4:4" x14ac:dyDescent="0.2">
      <c r="D462" s="19"/>
    </row>
    <row r="463" spans="4:4" x14ac:dyDescent="0.2">
      <c r="D463" s="19"/>
    </row>
    <row r="464" spans="4:4" x14ac:dyDescent="0.2">
      <c r="D464" s="19"/>
    </row>
    <row r="465" spans="4:4" x14ac:dyDescent="0.2">
      <c r="D465" s="19"/>
    </row>
    <row r="466" spans="4:4" x14ac:dyDescent="0.2">
      <c r="D466" s="19"/>
    </row>
    <row r="467" spans="4:4" x14ac:dyDescent="0.2">
      <c r="D467" s="19"/>
    </row>
    <row r="468" spans="4:4" x14ac:dyDescent="0.2">
      <c r="D468" s="19"/>
    </row>
    <row r="469" spans="4:4" x14ac:dyDescent="0.2">
      <c r="D469" s="19"/>
    </row>
    <row r="470" spans="4:4" x14ac:dyDescent="0.2">
      <c r="D470" s="19"/>
    </row>
    <row r="471" spans="4:4" x14ac:dyDescent="0.2">
      <c r="D471" s="19"/>
    </row>
    <row r="472" spans="4:4" x14ac:dyDescent="0.2">
      <c r="D472" s="19"/>
    </row>
    <row r="473" spans="4:4" x14ac:dyDescent="0.2">
      <c r="D473" s="19"/>
    </row>
    <row r="474" spans="4:4" x14ac:dyDescent="0.2">
      <c r="D474" s="19"/>
    </row>
    <row r="475" spans="4:4" x14ac:dyDescent="0.2">
      <c r="D475" s="19"/>
    </row>
    <row r="476" spans="4:4" x14ac:dyDescent="0.2">
      <c r="D476" s="19"/>
    </row>
    <row r="477" spans="4:4" x14ac:dyDescent="0.2">
      <c r="D477" s="19"/>
    </row>
    <row r="478" spans="4:4" x14ac:dyDescent="0.2">
      <c r="D478" s="19"/>
    </row>
    <row r="479" spans="4:4" x14ac:dyDescent="0.2">
      <c r="D479" s="19"/>
    </row>
    <row r="480" spans="4:4" x14ac:dyDescent="0.2">
      <c r="D480" s="19"/>
    </row>
    <row r="481" spans="4:4" x14ac:dyDescent="0.2">
      <c r="D481" s="19"/>
    </row>
    <row r="482" spans="4:4" x14ac:dyDescent="0.2">
      <c r="D482" s="19"/>
    </row>
    <row r="483" spans="4:4" x14ac:dyDescent="0.2">
      <c r="D483" s="19"/>
    </row>
    <row r="484" spans="4:4" x14ac:dyDescent="0.2">
      <c r="D484" s="19"/>
    </row>
    <row r="485" spans="4:4" x14ac:dyDescent="0.2">
      <c r="D485" s="19"/>
    </row>
    <row r="486" spans="4:4" x14ac:dyDescent="0.2">
      <c r="D486" s="19"/>
    </row>
    <row r="487" spans="4:4" x14ac:dyDescent="0.2">
      <c r="D487" s="19"/>
    </row>
    <row r="488" spans="4:4" x14ac:dyDescent="0.2">
      <c r="D488" s="19"/>
    </row>
    <row r="489" spans="4:4" x14ac:dyDescent="0.2">
      <c r="D489" s="19"/>
    </row>
    <row r="490" spans="4:4" x14ac:dyDescent="0.2">
      <c r="D490" s="19"/>
    </row>
    <row r="491" spans="4:4" x14ac:dyDescent="0.2">
      <c r="D491" s="19"/>
    </row>
    <row r="492" spans="4:4" x14ac:dyDescent="0.2">
      <c r="D492" s="19"/>
    </row>
    <row r="493" spans="4:4" x14ac:dyDescent="0.2">
      <c r="D493" s="19"/>
    </row>
    <row r="494" spans="4:4" x14ac:dyDescent="0.2">
      <c r="D494" s="19"/>
    </row>
    <row r="495" spans="4:4" x14ac:dyDescent="0.2">
      <c r="D495" s="19"/>
    </row>
    <row r="496" spans="4:4" x14ac:dyDescent="0.2">
      <c r="D496" s="19"/>
    </row>
    <row r="497" spans="4:4" x14ac:dyDescent="0.2">
      <c r="D497" s="19"/>
    </row>
    <row r="498" spans="4:4" x14ac:dyDescent="0.2">
      <c r="D498" s="19"/>
    </row>
    <row r="499" spans="4:4" x14ac:dyDescent="0.2">
      <c r="D499" s="19"/>
    </row>
    <row r="500" spans="4:4" x14ac:dyDescent="0.2">
      <c r="D500" s="19"/>
    </row>
    <row r="501" spans="4:4" x14ac:dyDescent="0.2">
      <c r="D501" s="19"/>
    </row>
    <row r="502" spans="4:4" x14ac:dyDescent="0.2">
      <c r="D502" s="19"/>
    </row>
    <row r="503" spans="4:4" x14ac:dyDescent="0.2">
      <c r="D503" s="19"/>
    </row>
    <row r="504" spans="4:4" x14ac:dyDescent="0.2">
      <c r="D504" s="19"/>
    </row>
    <row r="505" spans="4:4" x14ac:dyDescent="0.2">
      <c r="D505" s="19"/>
    </row>
    <row r="506" spans="4:4" x14ac:dyDescent="0.2">
      <c r="D506" s="19"/>
    </row>
    <row r="507" spans="4:4" x14ac:dyDescent="0.2">
      <c r="D507" s="19"/>
    </row>
    <row r="508" spans="4:4" x14ac:dyDescent="0.2">
      <c r="D508" s="19"/>
    </row>
    <row r="509" spans="4:4" x14ac:dyDescent="0.2">
      <c r="D509" s="19"/>
    </row>
    <row r="510" spans="4:4" x14ac:dyDescent="0.2">
      <c r="D510" s="19"/>
    </row>
    <row r="511" spans="4:4" x14ac:dyDescent="0.2">
      <c r="D511" s="19"/>
    </row>
    <row r="512" spans="4:4" x14ac:dyDescent="0.2">
      <c r="D512" s="19"/>
    </row>
    <row r="513" spans="4:4" x14ac:dyDescent="0.2">
      <c r="D513" s="19"/>
    </row>
    <row r="514" spans="4:4" x14ac:dyDescent="0.2">
      <c r="D514" s="19"/>
    </row>
    <row r="515" spans="4:4" x14ac:dyDescent="0.2">
      <c r="D515" s="19"/>
    </row>
    <row r="516" spans="4:4" x14ac:dyDescent="0.2">
      <c r="D516" s="19"/>
    </row>
    <row r="517" spans="4:4" x14ac:dyDescent="0.2">
      <c r="D517" s="19"/>
    </row>
    <row r="518" spans="4:4" x14ac:dyDescent="0.2">
      <c r="D518" s="19"/>
    </row>
    <row r="519" spans="4:4" x14ac:dyDescent="0.2">
      <c r="D519" s="19"/>
    </row>
    <row r="520" spans="4:4" x14ac:dyDescent="0.2">
      <c r="D520" s="19"/>
    </row>
    <row r="521" spans="4:4" x14ac:dyDescent="0.2">
      <c r="D521" s="19"/>
    </row>
    <row r="522" spans="4:4" x14ac:dyDescent="0.2">
      <c r="D522" s="19"/>
    </row>
    <row r="523" spans="4:4" x14ac:dyDescent="0.2">
      <c r="D523" s="19"/>
    </row>
    <row r="524" spans="4:4" x14ac:dyDescent="0.2">
      <c r="D524" s="19"/>
    </row>
    <row r="525" spans="4:4" x14ac:dyDescent="0.2">
      <c r="D525" s="19"/>
    </row>
    <row r="526" spans="4:4" x14ac:dyDescent="0.2">
      <c r="D526" s="19"/>
    </row>
    <row r="527" spans="4:4" x14ac:dyDescent="0.2">
      <c r="D527" s="19"/>
    </row>
    <row r="528" spans="4:4" x14ac:dyDescent="0.2">
      <c r="D528" s="19"/>
    </row>
    <row r="529" spans="4:4" x14ac:dyDescent="0.2">
      <c r="D529" s="19"/>
    </row>
    <row r="530" spans="4:4" x14ac:dyDescent="0.2">
      <c r="D530" s="19"/>
    </row>
    <row r="531" spans="4:4" x14ac:dyDescent="0.2">
      <c r="D531" s="19"/>
    </row>
    <row r="532" spans="4:4" x14ac:dyDescent="0.2">
      <c r="D532" s="19"/>
    </row>
    <row r="533" spans="4:4" x14ac:dyDescent="0.2">
      <c r="D533" s="19"/>
    </row>
    <row r="534" spans="4:4" x14ac:dyDescent="0.2">
      <c r="D534" s="19"/>
    </row>
    <row r="535" spans="4:4" x14ac:dyDescent="0.2">
      <c r="D535" s="19"/>
    </row>
    <row r="536" spans="4:4" x14ac:dyDescent="0.2">
      <c r="D536" s="19"/>
    </row>
    <row r="537" spans="4:4" x14ac:dyDescent="0.2">
      <c r="D537" s="19"/>
    </row>
    <row r="538" spans="4:4" x14ac:dyDescent="0.2">
      <c r="D538" s="19"/>
    </row>
    <row r="539" spans="4:4" x14ac:dyDescent="0.2">
      <c r="D539" s="19"/>
    </row>
    <row r="540" spans="4:4" x14ac:dyDescent="0.2">
      <c r="D540" s="19"/>
    </row>
    <row r="541" spans="4:4" x14ac:dyDescent="0.2">
      <c r="D541" s="19"/>
    </row>
    <row r="542" spans="4:4" x14ac:dyDescent="0.2">
      <c r="D542" s="19"/>
    </row>
    <row r="543" spans="4:4" x14ac:dyDescent="0.2">
      <c r="D543" s="19"/>
    </row>
    <row r="544" spans="4:4" x14ac:dyDescent="0.2">
      <c r="D544" s="19"/>
    </row>
    <row r="545" spans="4:4" x14ac:dyDescent="0.2">
      <c r="D545" s="19"/>
    </row>
    <row r="546" spans="4:4" x14ac:dyDescent="0.2">
      <c r="D546" s="19"/>
    </row>
    <row r="547" spans="4:4" x14ac:dyDescent="0.2">
      <c r="D547" s="19"/>
    </row>
    <row r="548" spans="4:4" x14ac:dyDescent="0.2">
      <c r="D548" s="19"/>
    </row>
    <row r="549" spans="4:4" x14ac:dyDescent="0.2">
      <c r="D549" s="19"/>
    </row>
    <row r="550" spans="4:4" x14ac:dyDescent="0.2">
      <c r="D550" s="19"/>
    </row>
    <row r="551" spans="4:4" x14ac:dyDescent="0.2">
      <c r="D551" s="19"/>
    </row>
    <row r="552" spans="4:4" x14ac:dyDescent="0.2">
      <c r="D552" s="19"/>
    </row>
    <row r="553" spans="4:4" x14ac:dyDescent="0.2">
      <c r="D553" s="19"/>
    </row>
    <row r="554" spans="4:4" x14ac:dyDescent="0.2">
      <c r="D554" s="19"/>
    </row>
    <row r="555" spans="4:4" x14ac:dyDescent="0.2">
      <c r="D555" s="19"/>
    </row>
    <row r="556" spans="4:4" x14ac:dyDescent="0.2">
      <c r="D556" s="19"/>
    </row>
  </sheetData>
  <mergeCells count="14">
    <mergeCell ref="A1:O1"/>
    <mergeCell ref="M3:M4"/>
    <mergeCell ref="N3:N4"/>
    <mergeCell ref="O3:O4"/>
    <mergeCell ref="A324:L324"/>
    <mergeCell ref="A3:A4"/>
    <mergeCell ref="B3:B4"/>
    <mergeCell ref="D3:D4"/>
    <mergeCell ref="E3:E4"/>
    <mergeCell ref="F3:G3"/>
    <mergeCell ref="H3:H4"/>
    <mergeCell ref="I3:K3"/>
    <mergeCell ref="L3:L4"/>
    <mergeCell ref="D322:O322"/>
  </mergeCells>
  <printOptions horizontalCentered="1"/>
  <pageMargins left="0.15748031496062992" right="0.19685039370078741" top="0.23622047244094491" bottom="0.27559055118110237" header="0.15748031496062992" footer="0.19685039370078741"/>
  <pageSetup paperSize="9" scale="79" fitToHeight="15" orientation="landscape" r:id="rId1"/>
  <headerFooter alignWithMargins="0">
    <oddFooter xml:space="preserve">&amp;R&amp;P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Документ" ma:contentTypeID="0x010100FB8984B65EDF0C499E37BBDE7B2C42C1" ma:contentTypeVersion="0" ma:contentTypeDescription="Створення нового документа." ma:contentTypeScope="" ma:versionID="1c046513436e41c2d344c6b2fcfcc741">
  <xsd:schema xmlns:xsd="http://www.w3.org/2001/XMLSchema" xmlns:xs="http://www.w3.org/2001/XMLSchema" xmlns:p="http://schemas.microsoft.com/office/2006/metadata/properties" targetNamespace="http://schemas.microsoft.com/office/2006/metadata/properties" ma:root="true" ma:fieldsID="d6c1214ede72f45502cafdd67aec15b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ma:readOnly="true"/>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46A407-8E21-4F56-8AF7-3441FECB7BEA}">
  <ds:schemaRefs>
    <ds:schemaRef ds:uri="http://schemas.microsoft.com/sharepoint/v3/contenttype/forms"/>
  </ds:schemaRefs>
</ds:datastoreItem>
</file>

<file path=customXml/itemProps2.xml><?xml version="1.0" encoding="utf-8"?>
<ds:datastoreItem xmlns:ds="http://schemas.openxmlformats.org/officeDocument/2006/customXml" ds:itemID="{DD1D1710-9AC3-4334-AB1B-B3C91B4F90C3}">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144BF1AF-97C4-49BB-8564-64BDE03FAD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_рік_ (2)</vt:lpstr>
      <vt:lpstr>'_рік_ (2)'!Заголовки_для_печати</vt:lpstr>
      <vt:lpstr>'_рік_ (2)'!Область_печати</vt:lpstr>
    </vt:vector>
  </TitlesOfParts>
  <Company>House of Beer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 ITS</dc:creator>
  <cp:lastModifiedBy>Шевчук Наталія Борисівна</cp:lastModifiedBy>
  <cp:lastPrinted>2026-04-07T05:38:50Z</cp:lastPrinted>
  <dcterms:created xsi:type="dcterms:W3CDTF">2002-02-11T07:55:21Z</dcterms:created>
  <dcterms:modified xsi:type="dcterms:W3CDTF">2026-04-07T05:43:51Z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0x010100FB8984B65EDF0C499E37BBDE7B2C42C1</vt:lpwstr>
  </property>
</Properties>
</file>